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420" yWindow="645" windowWidth="19440" windowHeight="13170" tabRatio="991"/>
  </bookViews>
  <sheets>
    <sheet name="Tabellenverzeichnis" sheetId="1" r:id="rId1"/>
    <sheet name="A1-3A" sheetId="328" r:id="rId2"/>
    <sheet name="A1-4A" sheetId="329" r:id="rId3"/>
    <sheet name="A1-5A" sheetId="323" r:id="rId4"/>
    <sheet name="A1-6A" sheetId="324" r:id="rId5"/>
    <sheet name="A1-7A" sheetId="325" r:id="rId6"/>
    <sheet name="A1-8A" sheetId="326" r:id="rId7"/>
    <sheet name="A1-9A" sheetId="332" r:id="rId8"/>
    <sheet name="A1-10A" sheetId="338" r:id="rId9"/>
    <sheet name="A1-11A" sheetId="341" r:id="rId10"/>
    <sheet name="A2-2A" sheetId="342" r:id="rId11"/>
    <sheet name="A2-3A" sheetId="460" r:id="rId12"/>
    <sheet name="A3-4A" sheetId="347" r:id="rId13"/>
    <sheet name="A3-5A" sheetId="346" r:id="rId14"/>
    <sheet name="A4-1A" sheetId="351" r:id="rId15"/>
    <sheet name="A4-2A" sheetId="352" r:id="rId16"/>
    <sheet name="A4-3A" sheetId="353" r:id="rId17"/>
    <sheet name="A4-4A" sheetId="356" r:id="rId18"/>
    <sheet name="A4-5A" sheetId="357" r:id="rId19"/>
    <sheet name="A4-6A" sheetId="358" r:id="rId20"/>
    <sheet name="A4-7A" sheetId="355" r:id="rId21"/>
    <sheet name="B1-1A" sheetId="359" r:id="rId22"/>
    <sheet name="B1-2A" sheetId="360" r:id="rId23"/>
    <sheet name="B1-3A" sheetId="364" r:id="rId24"/>
    <sheet name="B1-4A" sheetId="365" r:id="rId25"/>
    <sheet name="B1-5A" sheetId="368" r:id="rId26"/>
    <sheet name="B2-4A" sheetId="361" r:id="rId27"/>
    <sheet name="B2-5A" sheetId="362" r:id="rId28"/>
    <sheet name="B2-6A" sheetId="363" r:id="rId29"/>
    <sheet name="B2-7A" sheetId="366" r:id="rId30"/>
    <sheet name="B2-8A" sheetId="367" r:id="rId31"/>
    <sheet name="B2-9A" sheetId="369" r:id="rId32"/>
    <sheet name="B2-10A" sheetId="370" r:id="rId33"/>
    <sheet name="B3-2A" sheetId="375" r:id="rId34"/>
    <sheet name="B3-3A" sheetId="372" r:id="rId35"/>
    <sheet name="C1-6A" sheetId="399" r:id="rId36"/>
    <sheet name="C1-7A" sheetId="413" r:id="rId37"/>
    <sheet name="C1-8A" sheetId="398" r:id="rId38"/>
    <sheet name="C1-9A" sheetId="394" r:id="rId39"/>
    <sheet name="C1-10A" sheetId="395" r:id="rId40"/>
    <sheet name="C1-11A" sheetId="409" r:id="rId41"/>
    <sheet name="C1-12A" sheetId="411" r:id="rId42"/>
    <sheet name="C1-13A" sheetId="407" r:id="rId43"/>
    <sheet name="C2-2A" sheetId="445" r:id="rId44"/>
    <sheet name="C2-3A" sheetId="461" r:id="rId45"/>
    <sheet name="C2-4A" sheetId="462" r:id="rId46"/>
    <sheet name="C2-5A" sheetId="464" r:id="rId47"/>
    <sheet name="C2-6A" sheetId="465" r:id="rId48"/>
    <sheet name="C3-4A" sheetId="414" r:id="rId49"/>
    <sheet name="C4-1A" sheetId="446" r:id="rId50"/>
    <sheet name="C4-2A" sheetId="447" r:id="rId51"/>
    <sheet name="C4-3A" sheetId="448" r:id="rId52"/>
    <sheet name="C4-4A" sheetId="449" r:id="rId53"/>
    <sheet name="C4-5A" sheetId="450" r:id="rId54"/>
    <sheet name="C5-1A" sheetId="454" r:id="rId55"/>
    <sheet name="C5-2A" sheetId="455" r:id="rId56"/>
    <sheet name="C5-3A" sheetId="456" r:id="rId57"/>
    <sheet name="C5-4A" sheetId="457" r:id="rId58"/>
    <sheet name="C5-5A" sheetId="466" r:id="rId59"/>
    <sheet name="D1-5A" sheetId="377" r:id="rId60"/>
    <sheet name="D1-6A" sheetId="376" r:id="rId61"/>
    <sheet name="D1-7A" sheetId="378" r:id="rId62"/>
    <sheet name="D1-8A" sheetId="379" r:id="rId63"/>
    <sheet name="D1-9A" sheetId="380" r:id="rId64"/>
    <sheet name="D2-1A" sheetId="381" r:id="rId65"/>
    <sheet name="D2-2A" sheetId="382" r:id="rId66"/>
    <sheet name="D2-3A" sheetId="383" r:id="rId67"/>
    <sheet name="D2-4A" sheetId="384" r:id="rId68"/>
    <sheet name="D2-5A" sheetId="385" r:id="rId69"/>
    <sheet name="D3-1A" sheetId="386" r:id="rId70"/>
    <sheet name="D3-2A" sheetId="387" r:id="rId71"/>
    <sheet name="D3-3A" sheetId="389" r:id="rId72"/>
    <sheet name="E1-3A" sheetId="433" r:id="rId73"/>
    <sheet name="E1-4A" sheetId="468" r:id="rId74"/>
    <sheet name="E2-1A" sheetId="437" r:id="rId75"/>
    <sheet name="E2-2A" sheetId="428" r:id="rId76"/>
    <sheet name="E2-3A" sheetId="441" r:id="rId77"/>
    <sheet name="E2-4A" sheetId="443" r:id="rId78"/>
    <sheet name="F1-5A" sheetId="391" r:id="rId79"/>
    <sheet name="F1-6A" sheetId="480" r:id="rId80"/>
    <sheet name="F1-7A" sheetId="481" r:id="rId81"/>
    <sheet name="F1-8A" sheetId="482" r:id="rId82"/>
    <sheet name="F1-9A" sheetId="483" r:id="rId83"/>
    <sheet name="F1-10A" sheetId="484" r:id="rId84"/>
    <sheet name="F1-11A" sheetId="485" r:id="rId85"/>
    <sheet name="F1-12A" sheetId="489" r:id="rId86"/>
    <sheet name="F1-13A" sheetId="488" r:id="rId87"/>
    <sheet name="F1-14A" sheetId="486" r:id="rId88"/>
    <sheet name="F1-15A" sheetId="487" r:id="rId89"/>
    <sheet name="F2-4A" sheetId="390" r:id="rId90"/>
    <sheet name="F2-5A" sheetId="490" r:id="rId91"/>
    <sheet name="F2-6A" sheetId="491" r:id="rId92"/>
    <sheet name="F2-7A" sheetId="494" r:id="rId93"/>
    <sheet name="F2-8A" sheetId="493" r:id="rId94"/>
    <sheet name="F2-9A" sheetId="492" r:id="rId95"/>
    <sheet name="F2-10A" sheetId="495" r:id="rId96"/>
    <sheet name="F2-11A" sheetId="496" r:id="rId97"/>
    <sheet name="F2-12A" sheetId="497" r:id="rId98"/>
    <sheet name="F2-13A" sheetId="498" r:id="rId99"/>
    <sheet name="G1-7A" sheetId="415" r:id="rId100"/>
    <sheet name="G1-8A" sheetId="425" r:id="rId101"/>
    <sheet name="G3-1A" sheetId="417" r:id="rId102"/>
    <sheet name="Q2-7A" sheetId="470" r:id="rId103"/>
    <sheet name="Q2-8A" sheetId="471" r:id="rId104"/>
    <sheet name="Q2-9A" sheetId="472" r:id="rId105"/>
    <sheet name="Q2-10A" sheetId="473" r:id="rId106"/>
    <sheet name="Q2-11A" sheetId="474" r:id="rId107"/>
    <sheet name="Q2-12A" sheetId="475" r:id="rId108"/>
    <sheet name="Q2-13A" sheetId="476" r:id="rId109"/>
    <sheet name="Q2-14A" sheetId="477" r:id="rId110"/>
    <sheet name="Q2-15A" sheetId="478" r:id="rId111"/>
    <sheet name="Q3-1A" sheetId="479" r:id="rId112"/>
    <sheet name="Tabelle1" sheetId="499" r:id="rId113"/>
  </sheets>
  <externalReferences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_A1" localSheetId="52">#REF!</definedName>
    <definedName name="_A1">#REF!</definedName>
    <definedName name="_d11" localSheetId="52">#REF!</definedName>
    <definedName name="_d11">#REF!</definedName>
    <definedName name="_ftn2" localSheetId="21">'B1-1A'!$A$18</definedName>
    <definedName name="_ftn3" localSheetId="21">'B1-1A'!$A$19</definedName>
    <definedName name="_Ref289329093" localSheetId="21">'B1-1A'!$A$1</definedName>
    <definedName name="_Ref289329110" localSheetId="21">'B1-1A'!$A$16</definedName>
    <definedName name="_Ref289335362" localSheetId="26">'B2-4A'!$A$1</definedName>
    <definedName name="_Ref289335376" localSheetId="26">'B2-5A'!$A$1</definedName>
    <definedName name="_Ref289335851" localSheetId="28">'B2-6A'!$A$1</definedName>
    <definedName name="_Ref289337671" localSheetId="23">'B1-3A'!$A$1</definedName>
    <definedName name="_Ref289337812" localSheetId="23">'B1-4A'!$A$1</definedName>
    <definedName name="_Ref289361603" localSheetId="29">'B2-7A'!$A$1</definedName>
    <definedName name="_Ref289361773" localSheetId="29">'B2-8A'!$A$1</definedName>
    <definedName name="_Ref289363944" localSheetId="25">'B1-5A'!$A$1</definedName>
    <definedName name="_Ref289410005" localSheetId="32">'B2-10A'!$A$1</definedName>
    <definedName name="aaa" localSheetId="52">#REF!</definedName>
    <definedName name="aaa">#REF!</definedName>
    <definedName name="aaaaaaaaaa" localSheetId="52">[1]Zugang!#REF!</definedName>
    <definedName name="aaaaaaaaaa">[1]Zugang!#REF!</definedName>
    <definedName name="Art" localSheetId="52">#REF!</definedName>
    <definedName name="Art">#REF!</definedName>
    <definedName name="bbb" localSheetId="52">[1]Zugang!#REF!</definedName>
    <definedName name="bbb">[1]Zugang!#REF!</definedName>
    <definedName name="Bea" localSheetId="52">'[2]ZR SGB i Be'!#REF!</definedName>
    <definedName name="Bea">'[2]ZR SGB i Be'!#REF!</definedName>
    <definedName name="Bee" localSheetId="52">'[2]ZR SGB i Be'!#REF!</definedName>
    <definedName name="Bee">'[2]ZR SGB i Be'!#REF!</definedName>
    <definedName name="Berichtszeit" localSheetId="52">#REF!</definedName>
    <definedName name="Berichtszeit">#REF!</definedName>
    <definedName name="Berichtszeit9" localSheetId="52">#REF!</definedName>
    <definedName name="Berichtszeit9">#REF!</definedName>
    <definedName name="Bevölk" localSheetId="52">#REF!</definedName>
    <definedName name="Bevölk">#REF!</definedName>
    <definedName name="Copyright" localSheetId="52">[3]bst_monat_zr_d!#REF!</definedName>
    <definedName name="Copyright">[3]bst_monat_zr_d!#REF!</definedName>
    <definedName name="DAT0" localSheetId="52">#REF!</definedName>
    <definedName name="DAT0">#REF!</definedName>
    <definedName name="Datei" localSheetId="52">'[2]ZR SGB i Be'!#REF!</definedName>
    <definedName name="Datei">'[2]ZR SGB i Be'!#REF!</definedName>
    <definedName name="Datei_aktuell" localSheetId="52">#REF!</definedName>
    <definedName name="Datei_aktuell">#REF!</definedName>
    <definedName name="Datum" localSheetId="52">#REF!</definedName>
    <definedName name="Datum">#REF!</definedName>
    <definedName name="DM">1.95583</definedName>
    <definedName name="_xlnm.Print_Area" localSheetId="78">'F1-5A'!$A$1:$O$4</definedName>
    <definedName name="DruckM" localSheetId="52">#REF!</definedName>
    <definedName name="DruckM">#REF!</definedName>
    <definedName name="_xlnm.Print_Titles" localSheetId="6">'A1-8A'!$B:$D,'A1-8A'!$1:$2</definedName>
    <definedName name="_xlnm.Print_Titles" localSheetId="10">'A2-2A'!$A:$B,'A2-2A'!$1:$4</definedName>
    <definedName name="_xlnm.Print_Titles" localSheetId="11">'A2-3A'!$A:$C,'A2-3A'!$1:$4</definedName>
    <definedName name="_xlnm.Print_Titles" localSheetId="36">'C1-7A'!$B:$B,'C1-7A'!$1:$4</definedName>
    <definedName name="_xlnm.Print_Titles" localSheetId="49">'C4-1A'!$A:$B,'C4-1A'!$1:$4</definedName>
    <definedName name="_xlnm.Print_Titles" localSheetId="50">'C4-2A'!$A:$B,'C4-2A'!$1:$1</definedName>
    <definedName name="_xlnm.Print_Titles" localSheetId="54">'C5-1A'!$A:$B,'C5-1A'!$1:$3</definedName>
    <definedName name="_xlnm.Print_Titles" localSheetId="55">'C5-2A'!$A:$B,'C5-2A'!$1:$5</definedName>
    <definedName name="_xlnm.Print_Titles" localSheetId="56">'C5-3A'!$A:$B,'C5-3A'!$1:$5</definedName>
    <definedName name="_xlnm.Print_Titles" localSheetId="57">'C5-4A'!$A:$B,'C5-4A'!$1:$5</definedName>
    <definedName name="_xlnm.Print_Titles" localSheetId="58">'C5-5A'!$A:$C,'C5-5A'!$1:$5</definedName>
    <definedName name="_xlnm.Print_Titles" localSheetId="75">'E2-2A'!$1:$2</definedName>
    <definedName name="E_1_1_Baden_Württemberg" localSheetId="52">#REF!</definedName>
    <definedName name="E_1_1_Baden_Württemberg">#REF!</definedName>
    <definedName name="E_1_1_Bayern" localSheetId="52">#REF!</definedName>
    <definedName name="E_1_1_Bayern">#REF!</definedName>
    <definedName name="E_1_1_Berlin_Gesamt" localSheetId="52">#REF!</definedName>
    <definedName name="E_1_1_Berlin_Gesamt">#REF!</definedName>
    <definedName name="E_1_1_Berlin_Ost" localSheetId="52">#REF!</definedName>
    <definedName name="E_1_1_Berlin_Ost">#REF!</definedName>
    <definedName name="E_1_1_Berlin_West" localSheetId="52">#REF!</definedName>
    <definedName name="E_1_1_Berlin_West">#REF!</definedName>
    <definedName name="E_1_1_Brandenburg" localSheetId="52">#REF!</definedName>
    <definedName name="E_1_1_Brandenburg">#REF!</definedName>
    <definedName name="E_1_1_Bremen" localSheetId="52">#REF!</definedName>
    <definedName name="E_1_1_Bremen">#REF!</definedName>
    <definedName name="E_1_1_Hamburg" localSheetId="52">#REF!</definedName>
    <definedName name="E_1_1_Hamburg">#REF!</definedName>
    <definedName name="E_1_1_Hessen" localSheetId="52">#REF!</definedName>
    <definedName name="E_1_1_Hessen">#REF!</definedName>
    <definedName name="E_1_1_Mecklenburg_Vorpommern" localSheetId="52">#REF!</definedName>
    <definedName name="E_1_1_Mecklenburg_Vorpommern">#REF!</definedName>
    <definedName name="E_1_1_Niedersachsen" localSheetId="52">#REF!</definedName>
    <definedName name="E_1_1_Niedersachsen">#REF!</definedName>
    <definedName name="E_1_1_Nordrhein_Westfalen" localSheetId="52">#REF!</definedName>
    <definedName name="E_1_1_Nordrhein_Westfalen">#REF!</definedName>
    <definedName name="E_1_1_Rheinland_Pfalz" localSheetId="52">#REF!</definedName>
    <definedName name="E_1_1_Rheinland_Pfalz">#REF!</definedName>
    <definedName name="E_1_1_Saarland" localSheetId="52">#REF!</definedName>
    <definedName name="E_1_1_Saarland">#REF!</definedName>
    <definedName name="E_1_1_Sachsen" localSheetId="52">#REF!</definedName>
    <definedName name="E_1_1_Sachsen">#REF!</definedName>
    <definedName name="E_1_1_Sachsen_Anhalt" localSheetId="52">#REF!</definedName>
    <definedName name="E_1_1_Sachsen_Anhalt">#REF!</definedName>
    <definedName name="E_1_1_Schleswig_Holstein" localSheetId="52">#REF!</definedName>
    <definedName name="E_1_1_Schleswig_Holstein">#REF!</definedName>
    <definedName name="E_1_1_Thüringen" localSheetId="52">#REF!</definedName>
    <definedName name="E_1_1_Thüringen">#REF!</definedName>
    <definedName name="E_1_2_Deutschland" localSheetId="52">#REF!</definedName>
    <definedName name="E_1_2_Deutschland">#REF!</definedName>
    <definedName name="E_1_3_Berlin_Gesamt" localSheetId="52">#REF!</definedName>
    <definedName name="E_1_3_Berlin_Gesamt">#REF!</definedName>
    <definedName name="E_1_3_Berlin_Ost" localSheetId="52">#REF!</definedName>
    <definedName name="E_1_3_Berlin_Ost">#REF!</definedName>
    <definedName name="E_1_3_Berlin_West" localSheetId="52">#REF!</definedName>
    <definedName name="E_1_3_Berlin_West">#REF!</definedName>
    <definedName name="EUR">1</definedName>
    <definedName name="fussn1" localSheetId="52">#REF!</definedName>
    <definedName name="fussn1">#REF!</definedName>
    <definedName name="fussn2" localSheetId="52">#REF!</definedName>
    <definedName name="fussn2">#REF!</definedName>
    <definedName name="fussn3" localSheetId="52">#REF!</definedName>
    <definedName name="fussn3">#REF!</definedName>
    <definedName name="i" localSheetId="52">#REF!</definedName>
    <definedName name="i">#REF!</definedName>
    <definedName name="kopfz1" localSheetId="52">#REF!</definedName>
    <definedName name="kopfz1">#REF!</definedName>
    <definedName name="kopfz2" localSheetId="52">#REF!</definedName>
    <definedName name="kopfz2">#REF!</definedName>
    <definedName name="kopfz3" localSheetId="52">#REF!</definedName>
    <definedName name="kopfz3">#REF!</definedName>
    <definedName name="Kreis_aktuell" localSheetId="52">#REF!</definedName>
    <definedName name="Kreis_aktuell">#REF!</definedName>
    <definedName name="Matrix" localSheetId="52">#REF!</definedName>
    <definedName name="Matrix">#REF!</definedName>
    <definedName name="meta1_kreuz" localSheetId="52">#REF!</definedName>
    <definedName name="meta1_kreuz">#REF!</definedName>
    <definedName name="meta1_kreuz_bgw" localSheetId="52">#REF!</definedName>
    <definedName name="meta1_kreuz_bgw">#REF!</definedName>
    <definedName name="meta1_kreuz_oBhi" localSheetId="52">#REF!</definedName>
    <definedName name="meta1_kreuz_oBhi">#REF!</definedName>
    <definedName name="meta3_kreuz_LAÄ" localSheetId="52">#REF!</definedName>
    <definedName name="meta3_kreuz_LAÄ">#REF!</definedName>
    <definedName name="Method.Erl." localSheetId="52">#REF!</definedName>
    <definedName name="Method.Erl.">#REF!</definedName>
    <definedName name="Murx" localSheetId="52">#REF!</definedName>
    <definedName name="Murx">#REF!</definedName>
    <definedName name="OLE_LINK1" localSheetId="0">Tabellenverzeichnis!#REF!</definedName>
    <definedName name="OLE_LINK3" localSheetId="99">'G1-7A'!#REF!</definedName>
    <definedName name="Print_Area" localSheetId="78">'F1-5A'!$A$1:$O$4</definedName>
    <definedName name="Profil.der.Hilfeempfänger">[4]E_6_1_Deutschland!$D$3</definedName>
    <definedName name="psan" localSheetId="52">#REF!</definedName>
    <definedName name="psan">#REF!</definedName>
    <definedName name="Region" localSheetId="52">#REF!</definedName>
    <definedName name="Region">#REF!</definedName>
    <definedName name="Region_aktuell" localSheetId="52">#REF!</definedName>
    <definedName name="Region_aktuell">#REF!</definedName>
    <definedName name="rngBerichtsmonat">'[5]EA 1'!$C$11</definedName>
    <definedName name="rngWährung">'[5]EA 1'!$J$11</definedName>
    <definedName name="Seite" localSheetId="52">[3]bst_monat_zr_d!#REF!</definedName>
    <definedName name="Seite">[3]bst_monat_zr_d!#REF!</definedName>
    <definedName name="Spalte" localSheetId="52">#REF!</definedName>
    <definedName name="Spalte">#REF!</definedName>
    <definedName name="spaltüs1" localSheetId="52">#REF!</definedName>
    <definedName name="spaltüs1">#REF!</definedName>
    <definedName name="spaltüs2" localSheetId="52">#REF!</definedName>
    <definedName name="spaltüs2">#REF!</definedName>
    <definedName name="spaltüs3" localSheetId="52">#REF!</definedName>
    <definedName name="spaltüs3">#REF!</definedName>
    <definedName name="spaltüs4" localSheetId="52">'[2]ZR SGB i Be'!#REF!</definedName>
    <definedName name="spaltüs4">'[2]ZR SGB i Be'!#REF!</definedName>
    <definedName name="Stand" localSheetId="52">#REF!</definedName>
    <definedName name="Stand">#REF!</definedName>
    <definedName name="start_dateien" localSheetId="52">#REF!</definedName>
    <definedName name="start_dateien">#REF!</definedName>
    <definedName name="Start_Tab" localSheetId="52">[6]Inhalt!#REF!</definedName>
    <definedName name="Start_Tab">[6]Inhalt!#REF!</definedName>
    <definedName name="Statistkneu" localSheetId="52">#REF!</definedName>
    <definedName name="Statistkneu">#REF!</definedName>
    <definedName name="Tab._B1_1A__Kinder_unter_3_Jahre_in_öffentlich_geförderter_Kindertagespflege_und_in_Kindertageseinrichtungen_im_Freiburg_i.Br._2006_2012_sowie_Plätze_für_unter_3_Jährige_Ende_2002__Anzahl__in" localSheetId="2">#REF!</definedName>
    <definedName name="Tab._B1_1A__Kinder_unter_3_Jahre_in_öffentlich_geförderter_Kindertagespflege_und_in_Kindertageseinrichtungen_im_Freiburg_i.Br._2006_2012_sowie_Plätze_für_unter_3_Jährige_Ende_2002__Anzahl__in" localSheetId="52">#REF!</definedName>
    <definedName name="Tab._B1_1A__Kinder_unter_3_Jahre_in_öffentlich_geförderter_Kindertagespflege_und_in_Kindertageseinrichtungen_im_Freiburg_i.Br._2006_2012_sowie_Plätze_für_unter_3_Jährige_Ende_2002__Anzahl__in">#REF!</definedName>
    <definedName name="test" localSheetId="52">#REF!</definedName>
    <definedName name="test">#REF!</definedName>
    <definedName name="Testbereich" localSheetId="52">#REF!</definedName>
    <definedName name="Testbereich">#REF!</definedName>
    <definedName name="TestbereichG1" localSheetId="52">#REF!,#REF!</definedName>
    <definedName name="TestbereichG1">#REF!,#REF!</definedName>
    <definedName name="Titel" localSheetId="52">#REF!</definedName>
    <definedName name="Titel">#REF!</definedName>
    <definedName name="TitelA" localSheetId="52">#REF!</definedName>
    <definedName name="TitelA">#REF!</definedName>
    <definedName name="traeger" localSheetId="52">#REF!</definedName>
    <definedName name="traeger">#REF!</definedName>
    <definedName name="Träger" localSheetId="52">'[2]ZR SGB i Be'!#REF!</definedName>
    <definedName name="Träger">'[2]ZR SGB i Be'!#REF!</definedName>
    <definedName name="Ur" localSheetId="52">#REF!</definedName>
    <definedName name="Ur">#REF!</definedName>
    <definedName name="Versatz" localSheetId="52">#REF!</definedName>
    <definedName name="Versatz">#REF!</definedName>
    <definedName name="Z_9CA68ABA_C7BA_4E64_96EE_1D97745C1F44_.wvu.Rows" localSheetId="26" hidden="1">'B2-4A'!$16:$16</definedName>
    <definedName name="zdd13">[7]HBAH_AO_!$D$5:$IV$39</definedName>
    <definedName name="zdd14">[7]HBAH_AO_!$D$41:$IV$78</definedName>
    <definedName name="zdd15">[7]HBAH_AO_!$D$80:$IV$120</definedName>
    <definedName name="Zeile" localSheetId="52">#REF!</definedName>
    <definedName name="Zeile">#REF!</definedName>
    <definedName name="Zeit" localSheetId="52">#REF!</definedName>
    <definedName name="Zeit">#REF!</definedName>
  </definedNames>
  <calcPr calcId="145621" concurrentCalc="0"/>
  <customWorkbookViews>
    <customWorkbookView name="Claus Döbert - Persönliche Ansicht" guid="{9CA68ABA-C7BA-4E64-96EE-1D97745C1F44}" mergeInterval="0" personalView="1" maximized="1" windowWidth="1521" windowHeight="787" tabRatio="643" activeSheetId="48"/>
  </customWorkbookViews>
</workbook>
</file>

<file path=xl/calcChain.xml><?xml version="1.0" encoding="utf-8"?>
<calcChain xmlns="http://schemas.openxmlformats.org/spreadsheetml/2006/main">
  <c r="B5" i="480" l="1"/>
  <c r="E5" i="480"/>
  <c r="D5" i="480"/>
  <c r="C5" i="480"/>
  <c r="J14" i="479"/>
  <c r="I14" i="479"/>
  <c r="G14" i="479"/>
  <c r="J13" i="479"/>
  <c r="I13" i="479"/>
  <c r="G13" i="479"/>
  <c r="J12" i="479"/>
  <c r="I12" i="479"/>
  <c r="G12" i="479"/>
  <c r="J11" i="479"/>
  <c r="I11" i="479"/>
  <c r="G11" i="479"/>
  <c r="J10" i="479"/>
  <c r="I10" i="479"/>
  <c r="G10" i="479"/>
  <c r="J9" i="479"/>
  <c r="I9" i="479"/>
  <c r="G9" i="479"/>
  <c r="J8" i="479"/>
  <c r="I8" i="479"/>
  <c r="G8" i="479"/>
  <c r="J7" i="479"/>
  <c r="I7" i="479"/>
  <c r="G7" i="479"/>
  <c r="J6" i="479"/>
  <c r="I6" i="479"/>
  <c r="G6" i="479"/>
  <c r="J5" i="479"/>
  <c r="I5" i="479"/>
  <c r="G5" i="479"/>
  <c r="I4" i="479"/>
  <c r="G4" i="479"/>
  <c r="I3" i="479"/>
  <c r="G3" i="479"/>
  <c r="I4" i="478"/>
  <c r="G4" i="478"/>
  <c r="I3" i="478"/>
  <c r="G3" i="478"/>
  <c r="I7" i="477"/>
  <c r="G7" i="477"/>
  <c r="I6" i="477"/>
  <c r="G6" i="477"/>
  <c r="I5" i="477"/>
  <c r="G5" i="477"/>
  <c r="I4" i="477"/>
  <c r="G4" i="477"/>
  <c r="I3" i="477"/>
  <c r="G3" i="477"/>
  <c r="G9" i="476"/>
  <c r="F9" i="476"/>
  <c r="G7" i="476"/>
  <c r="F7" i="476"/>
  <c r="G5" i="476"/>
  <c r="F5" i="476"/>
  <c r="G3" i="476"/>
  <c r="F3" i="476"/>
  <c r="G8" i="475"/>
  <c r="F8" i="475"/>
  <c r="G7" i="475"/>
  <c r="F7" i="475"/>
  <c r="G6" i="475"/>
  <c r="F6" i="475"/>
  <c r="G5" i="475"/>
  <c r="F5" i="475"/>
  <c r="G4" i="475"/>
  <c r="F4" i="475"/>
  <c r="G3" i="475"/>
  <c r="F3" i="475"/>
  <c r="G7" i="474"/>
  <c r="F7" i="474"/>
  <c r="F6" i="474"/>
  <c r="F5" i="474"/>
  <c r="G4" i="474"/>
  <c r="F4" i="474"/>
  <c r="H18" i="473"/>
  <c r="I18" i="473"/>
  <c r="G18" i="473"/>
  <c r="H17" i="473"/>
  <c r="I17" i="473"/>
  <c r="G17" i="473"/>
  <c r="H15" i="473"/>
  <c r="I15" i="473"/>
  <c r="G15" i="473"/>
  <c r="H14" i="473"/>
  <c r="I14" i="473"/>
  <c r="G14" i="473"/>
  <c r="H13" i="473"/>
  <c r="I13" i="473"/>
  <c r="G13" i="473"/>
  <c r="H12" i="473"/>
  <c r="I12" i="473"/>
  <c r="G12" i="473"/>
  <c r="H10" i="473"/>
  <c r="I10" i="473"/>
  <c r="G10" i="473"/>
  <c r="H9" i="473"/>
  <c r="I9" i="473"/>
  <c r="G9" i="473"/>
  <c r="H7" i="473"/>
  <c r="I7" i="473"/>
  <c r="G7" i="473"/>
  <c r="H6" i="473"/>
  <c r="I6" i="473"/>
  <c r="G6" i="473"/>
  <c r="H5" i="473"/>
  <c r="I5" i="473"/>
  <c r="G5" i="473"/>
  <c r="J4" i="472"/>
  <c r="G4" i="472"/>
  <c r="H4" i="472"/>
  <c r="K4" i="472"/>
  <c r="L4" i="472"/>
  <c r="I4" i="472"/>
  <c r="J3" i="472"/>
  <c r="G3" i="472"/>
  <c r="H3" i="472"/>
  <c r="K3" i="472"/>
  <c r="L3" i="472"/>
  <c r="I3" i="472"/>
  <c r="J9" i="471"/>
  <c r="G9" i="471"/>
  <c r="H9" i="471"/>
  <c r="K9" i="471"/>
  <c r="L9" i="471"/>
  <c r="I9" i="471"/>
  <c r="J8" i="471"/>
  <c r="G8" i="471"/>
  <c r="H8" i="471"/>
  <c r="K8" i="471"/>
  <c r="L8" i="471"/>
  <c r="I8" i="471"/>
  <c r="J7" i="471"/>
  <c r="G7" i="471"/>
  <c r="H7" i="471"/>
  <c r="K7" i="471"/>
  <c r="L7" i="471"/>
  <c r="I7" i="471"/>
  <c r="J6" i="471"/>
  <c r="G6" i="471"/>
  <c r="H6" i="471"/>
  <c r="K6" i="471"/>
  <c r="L6" i="471"/>
  <c r="I6" i="471"/>
  <c r="J5" i="471"/>
  <c r="G5" i="471"/>
  <c r="H5" i="471"/>
  <c r="K5" i="471"/>
  <c r="L5" i="471"/>
  <c r="I5" i="471"/>
  <c r="J4" i="471"/>
  <c r="G4" i="471"/>
  <c r="H4" i="471"/>
  <c r="K4" i="471"/>
  <c r="L4" i="471"/>
  <c r="I4" i="471"/>
  <c r="J3" i="471"/>
  <c r="G3" i="471"/>
  <c r="H3" i="471"/>
  <c r="K3" i="471"/>
  <c r="L3" i="471"/>
  <c r="I3" i="471"/>
  <c r="F10" i="470"/>
  <c r="F8" i="470"/>
  <c r="F6" i="470"/>
  <c r="F4" i="470"/>
  <c r="C10" i="448"/>
  <c r="E10" i="448"/>
  <c r="G10" i="448"/>
  <c r="I10" i="448"/>
  <c r="K10" i="448"/>
  <c r="K26" i="448"/>
  <c r="L37" i="448"/>
  <c r="K37" i="448"/>
  <c r="I26" i="448"/>
  <c r="J37" i="448"/>
  <c r="I37" i="448"/>
  <c r="G26" i="448"/>
  <c r="H37" i="448"/>
  <c r="G37" i="448"/>
  <c r="E26" i="448"/>
  <c r="F37" i="448"/>
  <c r="E37" i="448"/>
  <c r="C26" i="448"/>
  <c r="D37" i="448"/>
  <c r="C37" i="448"/>
  <c r="L36" i="448"/>
  <c r="K36" i="448"/>
  <c r="J36" i="448"/>
  <c r="I36" i="448"/>
  <c r="H36" i="448"/>
  <c r="G36" i="448"/>
  <c r="F36" i="448"/>
  <c r="E36" i="448"/>
  <c r="D36" i="448"/>
  <c r="C36" i="448"/>
  <c r="L35" i="448"/>
  <c r="K35" i="448"/>
  <c r="J35" i="448"/>
  <c r="I35" i="448"/>
  <c r="H35" i="448"/>
  <c r="G35" i="448"/>
  <c r="F35" i="448"/>
  <c r="E35" i="448"/>
  <c r="D35" i="448"/>
  <c r="C35" i="448"/>
  <c r="L34" i="448"/>
  <c r="K34" i="448"/>
  <c r="J34" i="448"/>
  <c r="I34" i="448"/>
  <c r="H34" i="448"/>
  <c r="G34" i="448"/>
  <c r="F34" i="448"/>
  <c r="E34" i="448"/>
  <c r="D34" i="448"/>
  <c r="C34" i="448"/>
  <c r="L33" i="448"/>
  <c r="K33" i="448"/>
  <c r="J33" i="448"/>
  <c r="I33" i="448"/>
  <c r="H33" i="448"/>
  <c r="G33" i="448"/>
  <c r="F33" i="448"/>
  <c r="E33" i="448"/>
  <c r="D33" i="448"/>
  <c r="C33" i="448"/>
  <c r="L17" i="448"/>
  <c r="K17" i="448"/>
  <c r="J17" i="448"/>
  <c r="I17" i="448"/>
  <c r="H17" i="448"/>
  <c r="G17" i="448"/>
  <c r="F17" i="448"/>
  <c r="E17" i="448"/>
  <c r="D17" i="448"/>
  <c r="C17" i="448"/>
  <c r="L16" i="448"/>
  <c r="K16" i="448"/>
  <c r="J16" i="448"/>
  <c r="I16" i="448"/>
  <c r="H16" i="448"/>
  <c r="G16" i="448"/>
  <c r="F16" i="448"/>
  <c r="E16" i="448"/>
  <c r="D16" i="448"/>
  <c r="C16" i="448"/>
  <c r="L15" i="448"/>
  <c r="K15" i="448"/>
  <c r="J15" i="448"/>
  <c r="I15" i="448"/>
  <c r="H15" i="448"/>
  <c r="G15" i="448"/>
  <c r="F15" i="448"/>
  <c r="E15" i="448"/>
  <c r="D15" i="448"/>
  <c r="C15" i="448"/>
  <c r="L14" i="448"/>
  <c r="K14" i="448"/>
  <c r="J14" i="448"/>
  <c r="I14" i="448"/>
  <c r="H14" i="448"/>
  <c r="G14" i="448"/>
  <c r="F14" i="448"/>
  <c r="E14" i="448"/>
  <c r="D14" i="448"/>
  <c r="C14" i="448"/>
  <c r="L13" i="448"/>
  <c r="K13" i="448"/>
  <c r="J13" i="448"/>
  <c r="I13" i="448"/>
  <c r="H13" i="448"/>
  <c r="G13" i="448"/>
  <c r="F13" i="448"/>
  <c r="E13" i="448"/>
  <c r="D13" i="448"/>
  <c r="C13" i="448"/>
  <c r="F11" i="446"/>
  <c r="E11" i="446"/>
  <c r="D11" i="446"/>
  <c r="C11" i="446"/>
  <c r="B11" i="446"/>
  <c r="F10" i="446"/>
  <c r="E10" i="446"/>
  <c r="D10" i="446"/>
  <c r="C10" i="446"/>
  <c r="B10" i="446"/>
  <c r="F9" i="446"/>
  <c r="E9" i="446"/>
  <c r="D9" i="446"/>
  <c r="C9" i="446"/>
  <c r="B9" i="446"/>
  <c r="F8" i="446"/>
  <c r="E8" i="446"/>
  <c r="D8" i="446"/>
  <c r="C8" i="446"/>
  <c r="B8" i="446"/>
  <c r="C25" i="414"/>
  <c r="C28" i="414"/>
  <c r="H25" i="414"/>
  <c r="G25" i="414"/>
  <c r="F25" i="414"/>
  <c r="E25" i="414"/>
  <c r="D25" i="414"/>
  <c r="B25" i="414"/>
  <c r="J25" i="414"/>
  <c r="J24" i="414"/>
  <c r="I24" i="414"/>
  <c r="J23" i="414"/>
  <c r="I23" i="414"/>
  <c r="J22" i="414"/>
  <c r="I22" i="414"/>
  <c r="J21" i="414"/>
  <c r="I21" i="414"/>
  <c r="J20" i="414"/>
  <c r="I20" i="414"/>
  <c r="J19" i="414"/>
  <c r="I19" i="414"/>
  <c r="J18" i="414"/>
  <c r="I18" i="414"/>
  <c r="J17" i="414"/>
  <c r="I17" i="414"/>
  <c r="J16" i="414"/>
  <c r="I16" i="414"/>
  <c r="J15" i="414"/>
  <c r="I15" i="414"/>
  <c r="J14" i="414"/>
  <c r="I14" i="414"/>
  <c r="J13" i="414"/>
  <c r="I13" i="414"/>
  <c r="J12" i="414"/>
  <c r="I12" i="414"/>
  <c r="J11" i="414"/>
  <c r="I11" i="414"/>
  <c r="J10" i="414"/>
  <c r="I10" i="414"/>
  <c r="J9" i="414"/>
  <c r="I9" i="414"/>
  <c r="J8" i="414"/>
  <c r="I8" i="414"/>
  <c r="J7" i="414"/>
  <c r="I7" i="414"/>
  <c r="J6" i="414"/>
  <c r="I6" i="414"/>
  <c r="J5" i="414"/>
  <c r="I5" i="414"/>
  <c r="J4" i="414"/>
  <c r="I4" i="414"/>
  <c r="I25" i="414"/>
  <c r="G26" i="414"/>
  <c r="I26" i="414"/>
  <c r="E26" i="414"/>
  <c r="D26" i="414"/>
  <c r="H26" i="414"/>
  <c r="F26" i="414"/>
  <c r="B28" i="414"/>
  <c r="J28" i="414"/>
  <c r="H53" i="399"/>
  <c r="H54" i="399"/>
  <c r="H55" i="399"/>
  <c r="H56" i="399"/>
  <c r="H57" i="399"/>
  <c r="H58" i="399"/>
  <c r="H59" i="399"/>
  <c r="H60" i="399"/>
  <c r="H61" i="399"/>
  <c r="H62" i="399"/>
  <c r="H63" i="399"/>
  <c r="H64" i="399"/>
  <c r="H65" i="399"/>
  <c r="H66" i="399"/>
  <c r="H67" i="399"/>
  <c r="H68" i="399"/>
  <c r="K19" i="399"/>
  <c r="H69" i="399"/>
  <c r="K20" i="399"/>
  <c r="H70" i="399"/>
  <c r="H71" i="399"/>
  <c r="K22" i="399"/>
  <c r="H72" i="399"/>
  <c r="K23" i="399"/>
  <c r="H73" i="399"/>
  <c r="K24" i="399"/>
  <c r="H74" i="399"/>
  <c r="H75" i="399"/>
  <c r="H76" i="399"/>
  <c r="K27" i="399"/>
  <c r="H77" i="399"/>
  <c r="K28" i="399"/>
  <c r="H78" i="399"/>
  <c r="K29" i="399"/>
  <c r="H79" i="399"/>
  <c r="K30" i="399"/>
  <c r="H80" i="399"/>
  <c r="K31" i="399"/>
  <c r="L31" i="399"/>
  <c r="H81" i="399"/>
  <c r="K32" i="399"/>
  <c r="H82" i="399"/>
  <c r="K33" i="399"/>
  <c r="H83" i="399"/>
  <c r="K34" i="399"/>
  <c r="H84" i="399"/>
  <c r="K35" i="399"/>
  <c r="H85" i="399"/>
  <c r="K36" i="399"/>
  <c r="H86" i="399"/>
  <c r="H87" i="399"/>
  <c r="K38" i="399"/>
  <c r="H88" i="399"/>
  <c r="H89" i="399"/>
  <c r="H90" i="399"/>
  <c r="B90" i="399"/>
  <c r="C90" i="399"/>
  <c r="D90" i="399"/>
  <c r="E90" i="399"/>
  <c r="F90" i="399"/>
  <c r="G90" i="399"/>
  <c r="K39" i="399"/>
  <c r="L39" i="399"/>
  <c r="K37" i="399"/>
  <c r="L37" i="399"/>
  <c r="K26" i="399"/>
  <c r="N41" i="399"/>
  <c r="M41" i="399"/>
  <c r="J41" i="399"/>
  <c r="I41" i="399"/>
  <c r="H41" i="399"/>
  <c r="G41" i="399"/>
  <c r="F41" i="399"/>
  <c r="E41" i="399"/>
  <c r="D41" i="399"/>
  <c r="B41" i="399"/>
  <c r="G38" i="399"/>
  <c r="G36" i="399"/>
  <c r="F36" i="399"/>
  <c r="B36" i="399"/>
  <c r="F35" i="399"/>
  <c r="F34" i="399"/>
  <c r="F33" i="399"/>
  <c r="F32" i="399"/>
  <c r="F30" i="399"/>
  <c r="F29" i="399"/>
  <c r="F28" i="399"/>
  <c r="F27" i="399"/>
  <c r="F26" i="399"/>
  <c r="K25" i="399"/>
  <c r="H25" i="399"/>
  <c r="H26" i="399"/>
  <c r="H27" i="399"/>
  <c r="F25" i="399"/>
  <c r="F24" i="399"/>
  <c r="F23" i="399"/>
  <c r="F22" i="399"/>
  <c r="K21" i="399"/>
  <c r="F21" i="399"/>
  <c r="F20" i="399"/>
  <c r="F19" i="399"/>
  <c r="F18" i="399"/>
  <c r="L18" i="399"/>
  <c r="F17" i="399"/>
  <c r="L17" i="399"/>
  <c r="F16" i="399"/>
  <c r="L16" i="399"/>
  <c r="F15" i="399"/>
  <c r="L15" i="399"/>
  <c r="F14" i="399"/>
  <c r="L14" i="399"/>
  <c r="F13" i="399"/>
  <c r="L13" i="399"/>
  <c r="F12" i="399"/>
  <c r="L12" i="399"/>
  <c r="F11" i="399"/>
  <c r="L11" i="399"/>
  <c r="F10" i="399"/>
  <c r="L10" i="399"/>
  <c r="F9" i="399"/>
  <c r="L9" i="399"/>
  <c r="F8" i="399"/>
  <c r="L8" i="399"/>
  <c r="F7" i="399"/>
  <c r="L7" i="399"/>
  <c r="F6" i="399"/>
  <c r="L6" i="399"/>
  <c r="F5" i="399"/>
  <c r="L5" i="399"/>
  <c r="F4" i="399"/>
  <c r="L4" i="399"/>
  <c r="B9" i="398"/>
  <c r="H9" i="398"/>
  <c r="F9" i="398"/>
  <c r="D9" i="398"/>
  <c r="B8" i="398"/>
  <c r="H8" i="398"/>
  <c r="F8" i="398"/>
  <c r="B7" i="398"/>
  <c r="H7" i="398"/>
  <c r="B6" i="398"/>
  <c r="H6" i="398"/>
  <c r="F6" i="398"/>
  <c r="D6" i="398"/>
  <c r="B5" i="398"/>
  <c r="H5" i="398"/>
  <c r="F5" i="398"/>
  <c r="D5" i="398"/>
  <c r="B4" i="398"/>
  <c r="H4" i="398"/>
  <c r="F4" i="398"/>
  <c r="L33" i="399"/>
  <c r="L19" i="399"/>
  <c r="L20" i="399"/>
  <c r="L21" i="399"/>
  <c r="L24" i="399"/>
  <c r="L28" i="399"/>
  <c r="L23" i="399"/>
  <c r="L22" i="399"/>
  <c r="L34" i="399"/>
  <c r="L36" i="399"/>
  <c r="L32" i="399"/>
  <c r="L30" i="399"/>
  <c r="L35" i="399"/>
  <c r="L38" i="399"/>
  <c r="L25" i="399"/>
  <c r="L29" i="399"/>
  <c r="L27" i="399"/>
  <c r="L26" i="399"/>
  <c r="D4" i="398"/>
  <c r="D8" i="398"/>
  <c r="J9" i="398"/>
  <c r="K40" i="399"/>
  <c r="D7" i="398"/>
  <c r="F7" i="398"/>
  <c r="L40" i="399"/>
  <c r="L41" i="399"/>
  <c r="K41" i="399"/>
  <c r="D59" i="394"/>
  <c r="D58" i="394"/>
  <c r="D57" i="394"/>
  <c r="D56" i="394"/>
  <c r="D55" i="394"/>
  <c r="C54" i="394"/>
  <c r="B54" i="394"/>
  <c r="D43" i="394"/>
  <c r="D42" i="394"/>
  <c r="D41" i="394"/>
  <c r="D40" i="394"/>
  <c r="D39" i="394"/>
  <c r="D38" i="394"/>
  <c r="D37" i="394"/>
  <c r="D36" i="394"/>
  <c r="D35" i="394"/>
  <c r="D34" i="394"/>
  <c r="D33" i="394"/>
  <c r="D32" i="394"/>
  <c r="D31" i="394"/>
  <c r="D30" i="394"/>
  <c r="D29" i="394"/>
  <c r="D28" i="394"/>
  <c r="D27" i="394"/>
  <c r="C26" i="394"/>
  <c r="B26" i="394"/>
  <c r="D25" i="394"/>
  <c r="D24" i="394"/>
  <c r="D23" i="394"/>
  <c r="D22" i="394"/>
  <c r="C21" i="394"/>
  <c r="B21" i="394"/>
  <c r="D21" i="394"/>
  <c r="D19" i="394"/>
  <c r="D18" i="394"/>
  <c r="C17" i="394"/>
  <c r="B17" i="394"/>
  <c r="D14" i="394"/>
  <c r="D13" i="394"/>
  <c r="C12" i="394"/>
  <c r="B12" i="394"/>
  <c r="D11" i="394"/>
  <c r="D8" i="394"/>
  <c r="D7" i="394"/>
  <c r="D6" i="394"/>
  <c r="D5" i="394"/>
  <c r="D4" i="394"/>
  <c r="C3" i="394"/>
  <c r="B3" i="394"/>
  <c r="D3" i="394"/>
  <c r="D54" i="394"/>
  <c r="D6" i="384"/>
  <c r="F6" i="384"/>
  <c r="L6" i="384"/>
  <c r="D7" i="384"/>
  <c r="F7" i="384"/>
  <c r="L7" i="384"/>
  <c r="D8" i="384"/>
  <c r="F8" i="384"/>
  <c r="L8" i="384"/>
  <c r="D9" i="384"/>
  <c r="F9" i="384"/>
  <c r="D10" i="384"/>
  <c r="F10" i="384"/>
  <c r="L10" i="384"/>
  <c r="D11" i="384"/>
  <c r="F11" i="384"/>
  <c r="D12" i="384"/>
  <c r="F12" i="384"/>
  <c r="L12" i="384"/>
  <c r="L13" i="384"/>
  <c r="C14" i="384"/>
  <c r="D14" i="384"/>
  <c r="F14" i="384"/>
  <c r="E14" i="384"/>
  <c r="G14" i="384"/>
  <c r="G23" i="384"/>
  <c r="G24" i="384"/>
  <c r="H14" i="384"/>
  <c r="I14" i="384"/>
  <c r="J14" i="384"/>
  <c r="K14" i="384"/>
  <c r="L14" i="384"/>
  <c r="D15" i="384"/>
  <c r="F15" i="384"/>
  <c r="L15" i="384"/>
  <c r="D16" i="384"/>
  <c r="F16" i="384"/>
  <c r="L16" i="384"/>
  <c r="D17" i="384"/>
  <c r="F17" i="384"/>
  <c r="L17" i="384"/>
  <c r="D18" i="384"/>
  <c r="F18" i="384"/>
  <c r="L18" i="384"/>
  <c r="D19" i="384"/>
  <c r="F19" i="384"/>
  <c r="L19" i="384"/>
  <c r="D20" i="384"/>
  <c r="F20" i="384"/>
  <c r="L20" i="384"/>
  <c r="D21" i="384"/>
  <c r="F21" i="384"/>
  <c r="L21" i="384"/>
  <c r="D22" i="384"/>
  <c r="F22" i="384"/>
  <c r="L22" i="384"/>
  <c r="C23" i="384"/>
  <c r="D23" i="384"/>
  <c r="F23" i="384"/>
  <c r="E23" i="384"/>
  <c r="H23" i="384"/>
  <c r="I23" i="384"/>
  <c r="I24" i="384"/>
  <c r="K23" i="384"/>
  <c r="L23" i="384"/>
  <c r="B24" i="384"/>
  <c r="C24" i="384"/>
  <c r="D24" i="384"/>
  <c r="F24" i="384"/>
  <c r="J24" i="384"/>
  <c r="I9" i="383"/>
  <c r="I12" i="383"/>
  <c r="I17" i="383"/>
  <c r="H20" i="383"/>
  <c r="D25" i="383"/>
  <c r="G25" i="383"/>
  <c r="I25" i="383"/>
  <c r="D28" i="383"/>
  <c r="I33" i="383"/>
  <c r="I36" i="383"/>
  <c r="I41" i="383"/>
  <c r="I49" i="383"/>
  <c r="F64" i="382"/>
  <c r="F91" i="382"/>
  <c r="F92" i="382"/>
  <c r="H24" i="384"/>
  <c r="E24" i="384"/>
  <c r="K24" i="384"/>
  <c r="L24" i="384"/>
  <c r="E5" i="370"/>
  <c r="F5" i="370"/>
  <c r="G5" i="370"/>
  <c r="E6" i="370"/>
  <c r="F6" i="370"/>
  <c r="G6" i="370"/>
  <c r="E7" i="370"/>
  <c r="F7" i="370"/>
  <c r="G7" i="370"/>
  <c r="E8" i="370"/>
  <c r="F8" i="370"/>
  <c r="G8" i="370"/>
  <c r="E9" i="370"/>
  <c r="F9" i="370"/>
  <c r="G9" i="370"/>
  <c r="E10" i="370"/>
  <c r="F10" i="370"/>
  <c r="G10" i="370"/>
  <c r="E11" i="370"/>
  <c r="F11" i="370"/>
  <c r="G11" i="370"/>
  <c r="E12" i="370"/>
  <c r="F12" i="370"/>
  <c r="F13" i="370"/>
  <c r="G12" i="370"/>
  <c r="G13" i="370"/>
  <c r="B13" i="370"/>
  <c r="C13" i="370"/>
  <c r="D13" i="370"/>
  <c r="D14" i="370"/>
  <c r="E13" i="370"/>
  <c r="B14" i="370"/>
  <c r="C14" i="370"/>
  <c r="E16" i="370"/>
  <c r="F16" i="370"/>
  <c r="G16" i="370"/>
  <c r="G23" i="370"/>
  <c r="G24" i="370"/>
  <c r="E17" i="370"/>
  <c r="F17" i="370"/>
  <c r="G17" i="370"/>
  <c r="E18" i="370"/>
  <c r="F18" i="370"/>
  <c r="G18" i="370"/>
  <c r="E19" i="370"/>
  <c r="F19" i="370"/>
  <c r="G19" i="370"/>
  <c r="E20" i="370"/>
  <c r="F20" i="370"/>
  <c r="G20" i="370"/>
  <c r="E21" i="370"/>
  <c r="F21" i="370"/>
  <c r="G21" i="370"/>
  <c r="E22" i="370"/>
  <c r="F22" i="370"/>
  <c r="G22" i="370"/>
  <c r="E23" i="370"/>
  <c r="E24" i="370"/>
  <c r="F23" i="370"/>
  <c r="F24" i="370"/>
  <c r="B24" i="370"/>
  <c r="C24" i="370"/>
  <c r="C25" i="370"/>
  <c r="D24" i="370"/>
  <c r="D25" i="370"/>
  <c r="B25" i="370"/>
  <c r="E6" i="369"/>
  <c r="F6" i="369"/>
  <c r="G6" i="369"/>
  <c r="E7" i="369"/>
  <c r="F7" i="369"/>
  <c r="G7" i="369"/>
  <c r="E8" i="369"/>
  <c r="F8" i="369"/>
  <c r="G8" i="369"/>
  <c r="E9" i="369"/>
  <c r="F9" i="369"/>
  <c r="G9" i="369"/>
  <c r="E10" i="369"/>
  <c r="F10" i="369"/>
  <c r="G10" i="369"/>
  <c r="E11" i="369"/>
  <c r="F11" i="369"/>
  <c r="G11" i="369"/>
  <c r="E12" i="369"/>
  <c r="F12" i="369"/>
  <c r="G12" i="369"/>
  <c r="E13" i="369"/>
  <c r="F13" i="369"/>
  <c r="G13" i="369"/>
  <c r="E15" i="369"/>
  <c r="F15" i="369"/>
  <c r="G15" i="369"/>
  <c r="E16" i="369"/>
  <c r="F16" i="369"/>
  <c r="G16" i="369"/>
  <c r="E17" i="369"/>
  <c r="F17" i="369"/>
  <c r="G17" i="369"/>
  <c r="E18" i="369"/>
  <c r="F18" i="369"/>
  <c r="G18" i="369"/>
  <c r="E19" i="369"/>
  <c r="F19" i="369"/>
  <c r="G19" i="369"/>
  <c r="E20" i="369"/>
  <c r="F20" i="369"/>
  <c r="G20" i="369"/>
  <c r="E21" i="369"/>
  <c r="F21" i="369"/>
  <c r="G21" i="369"/>
  <c r="E22" i="369"/>
  <c r="F22" i="369"/>
  <c r="G22" i="369"/>
  <c r="D5" i="368"/>
  <c r="G5" i="368"/>
  <c r="D6" i="368"/>
  <c r="G6" i="368"/>
  <c r="D7" i="368"/>
  <c r="G7" i="368"/>
  <c r="D8" i="368"/>
  <c r="G8" i="368"/>
  <c r="D9" i="368"/>
  <c r="G9" i="368"/>
  <c r="D10" i="368"/>
  <c r="G10" i="368"/>
  <c r="D11" i="368"/>
  <c r="G11" i="368"/>
  <c r="D12" i="368"/>
  <c r="G12" i="368"/>
  <c r="D14" i="368"/>
  <c r="G14" i="368"/>
  <c r="D15" i="368"/>
  <c r="G15" i="368"/>
  <c r="D16" i="368"/>
  <c r="G16" i="368"/>
  <c r="D17" i="368"/>
  <c r="G17" i="368"/>
  <c r="D18" i="368"/>
  <c r="G18" i="368"/>
  <c r="D19" i="368"/>
  <c r="G19" i="368"/>
  <c r="D20" i="368"/>
  <c r="G20" i="368"/>
  <c r="D21" i="368"/>
  <c r="G21" i="368"/>
  <c r="E4" i="367"/>
  <c r="G4" i="367"/>
  <c r="F4" i="367"/>
  <c r="E5" i="367"/>
  <c r="F5" i="367"/>
  <c r="E6" i="367"/>
  <c r="F6" i="367"/>
  <c r="G6" i="367"/>
  <c r="H6" i="367"/>
  <c r="I6" i="367"/>
  <c r="E7" i="367"/>
  <c r="F7" i="367"/>
  <c r="G7" i="367"/>
  <c r="H7" i="367"/>
  <c r="I7" i="367"/>
  <c r="E8" i="367"/>
  <c r="G8" i="367"/>
  <c r="F8" i="367"/>
  <c r="E9" i="367"/>
  <c r="F9" i="367"/>
  <c r="E10" i="367"/>
  <c r="F10" i="367"/>
  <c r="G10" i="367"/>
  <c r="H10" i="367"/>
  <c r="I10" i="367"/>
  <c r="E11" i="367"/>
  <c r="F11" i="367"/>
  <c r="G11" i="367"/>
  <c r="H11" i="367"/>
  <c r="I11" i="367"/>
  <c r="E5" i="366"/>
  <c r="G5" i="366"/>
  <c r="F5" i="366"/>
  <c r="E6" i="366"/>
  <c r="F6" i="366"/>
  <c r="E7" i="366"/>
  <c r="F7" i="366"/>
  <c r="G7" i="366"/>
  <c r="H7" i="366"/>
  <c r="I7" i="366"/>
  <c r="E8" i="366"/>
  <c r="F8" i="366"/>
  <c r="G8" i="366"/>
  <c r="H8" i="366"/>
  <c r="I8" i="366"/>
  <c r="E9" i="366"/>
  <c r="G9" i="366"/>
  <c r="F9" i="366"/>
  <c r="E10" i="366"/>
  <c r="F10" i="366"/>
  <c r="E11" i="366"/>
  <c r="F11" i="366"/>
  <c r="G11" i="366"/>
  <c r="H11" i="366"/>
  <c r="I11" i="366"/>
  <c r="E12" i="366"/>
  <c r="F12" i="366"/>
  <c r="G12" i="366"/>
  <c r="H12" i="366"/>
  <c r="I12" i="366"/>
  <c r="E5" i="365"/>
  <c r="G5" i="365"/>
  <c r="F5" i="365"/>
  <c r="E6" i="365"/>
  <c r="F6" i="365"/>
  <c r="E7" i="365"/>
  <c r="F7" i="365"/>
  <c r="G7" i="365"/>
  <c r="H7" i="365"/>
  <c r="I7" i="365"/>
  <c r="E8" i="365"/>
  <c r="F8" i="365"/>
  <c r="G8" i="365"/>
  <c r="H8" i="365"/>
  <c r="I8" i="365"/>
  <c r="E9" i="365"/>
  <c r="G9" i="365"/>
  <c r="F9" i="365"/>
  <c r="E10" i="365"/>
  <c r="F10" i="365"/>
  <c r="E11" i="365"/>
  <c r="F11" i="365"/>
  <c r="G11" i="365"/>
  <c r="H11" i="365"/>
  <c r="I11" i="365"/>
  <c r="E12" i="365"/>
  <c r="F12" i="365"/>
  <c r="G12" i="365"/>
  <c r="H12" i="365"/>
  <c r="I12" i="365"/>
  <c r="F5" i="364"/>
  <c r="G5" i="364"/>
  <c r="H5" i="364"/>
  <c r="F6" i="364"/>
  <c r="G6" i="364"/>
  <c r="H6" i="364"/>
  <c r="I6" i="364"/>
  <c r="F7" i="364"/>
  <c r="G7" i="364"/>
  <c r="H7" i="364"/>
  <c r="F8" i="364"/>
  <c r="G8" i="364"/>
  <c r="H8" i="364"/>
  <c r="F9" i="364"/>
  <c r="G9" i="364"/>
  <c r="H9" i="364"/>
  <c r="F10" i="364"/>
  <c r="G10" i="364"/>
  <c r="H10" i="364"/>
  <c r="I10" i="364"/>
  <c r="F11" i="364"/>
  <c r="G11" i="364"/>
  <c r="H11" i="364"/>
  <c r="F12" i="364"/>
  <c r="G12" i="364"/>
  <c r="H12" i="364"/>
  <c r="F6" i="362"/>
  <c r="J6" i="362"/>
  <c r="G6" i="362"/>
  <c r="H6" i="362"/>
  <c r="I6" i="362"/>
  <c r="F7" i="362"/>
  <c r="G7" i="362"/>
  <c r="H7" i="362"/>
  <c r="I7" i="362"/>
  <c r="J7" i="362"/>
  <c r="F8" i="362"/>
  <c r="G8" i="362"/>
  <c r="H8" i="362"/>
  <c r="I8" i="362"/>
  <c r="J8" i="362"/>
  <c r="F9" i="362"/>
  <c r="G9" i="362"/>
  <c r="H9" i="362"/>
  <c r="I9" i="362"/>
  <c r="J9" i="362"/>
  <c r="F10" i="362"/>
  <c r="G10" i="362"/>
  <c r="H10" i="362"/>
  <c r="I10" i="362"/>
  <c r="J10" i="362"/>
  <c r="F11" i="362"/>
  <c r="J11" i="362"/>
  <c r="G11" i="362"/>
  <c r="H11" i="362"/>
  <c r="I11" i="362"/>
  <c r="F12" i="362"/>
  <c r="G12" i="362"/>
  <c r="H12" i="362"/>
  <c r="I12" i="362"/>
  <c r="J12" i="362"/>
  <c r="F13" i="362"/>
  <c r="G13" i="362"/>
  <c r="H13" i="362"/>
  <c r="I13" i="362"/>
  <c r="J13" i="362"/>
  <c r="E6" i="361"/>
  <c r="H6" i="361"/>
  <c r="F6" i="361"/>
  <c r="G6" i="361"/>
  <c r="E7" i="361"/>
  <c r="H7" i="361"/>
  <c r="F7" i="361"/>
  <c r="G7" i="361"/>
  <c r="E8" i="361"/>
  <c r="H8" i="361"/>
  <c r="F8" i="361"/>
  <c r="G8" i="361"/>
  <c r="E9" i="361"/>
  <c r="H9" i="361"/>
  <c r="F9" i="361"/>
  <c r="G9" i="361"/>
  <c r="E10" i="361"/>
  <c r="H10" i="361"/>
  <c r="F10" i="361"/>
  <c r="G10" i="361"/>
  <c r="E11" i="361"/>
  <c r="H11" i="361"/>
  <c r="F11" i="361"/>
  <c r="G11" i="361"/>
  <c r="E12" i="361"/>
  <c r="H12" i="361"/>
  <c r="F12" i="361"/>
  <c r="G12" i="361"/>
  <c r="E13" i="361"/>
  <c r="H13" i="361"/>
  <c r="F13" i="361"/>
  <c r="G13" i="361"/>
  <c r="F6" i="360"/>
  <c r="D6" i="360"/>
  <c r="H6" i="360"/>
  <c r="I6" i="360"/>
  <c r="F7" i="360"/>
  <c r="D7" i="360"/>
  <c r="H7" i="360"/>
  <c r="I7" i="360"/>
  <c r="J7" i="360"/>
  <c r="F8" i="360"/>
  <c r="D8" i="360"/>
  <c r="H8" i="360"/>
  <c r="I8" i="360"/>
  <c r="J8" i="360"/>
  <c r="F9" i="360"/>
  <c r="D9" i="360"/>
  <c r="H9" i="360"/>
  <c r="I9" i="360"/>
  <c r="F10" i="360"/>
  <c r="J10" i="360"/>
  <c r="H10" i="360"/>
  <c r="I10" i="360"/>
  <c r="F11" i="360"/>
  <c r="D11" i="360"/>
  <c r="H11" i="360"/>
  <c r="I11" i="360"/>
  <c r="J11" i="360"/>
  <c r="F12" i="360"/>
  <c r="D12" i="360"/>
  <c r="H12" i="360"/>
  <c r="I12" i="360"/>
  <c r="J12" i="360"/>
  <c r="F13" i="360"/>
  <c r="D13" i="360"/>
  <c r="H13" i="360"/>
  <c r="H15" i="360"/>
  <c r="I13" i="360"/>
  <c r="B15" i="360"/>
  <c r="B16" i="360"/>
  <c r="C15" i="360"/>
  <c r="C16" i="360"/>
  <c r="E15" i="360"/>
  <c r="I15" i="360"/>
  <c r="E16" i="360"/>
  <c r="F5" i="359"/>
  <c r="G5" i="359"/>
  <c r="H5" i="359"/>
  <c r="F6" i="359"/>
  <c r="D6" i="359"/>
  <c r="G6" i="359"/>
  <c r="H6" i="359"/>
  <c r="F7" i="359"/>
  <c r="D7" i="359"/>
  <c r="G7" i="359"/>
  <c r="H7" i="359"/>
  <c r="F8" i="359"/>
  <c r="D8" i="359"/>
  <c r="G8" i="359"/>
  <c r="H8" i="359"/>
  <c r="I8" i="359"/>
  <c r="F9" i="359"/>
  <c r="D9" i="359"/>
  <c r="G9" i="359"/>
  <c r="H9" i="359"/>
  <c r="F10" i="359"/>
  <c r="D10" i="359"/>
  <c r="G10" i="359"/>
  <c r="H10" i="359"/>
  <c r="F11" i="359"/>
  <c r="D11" i="359"/>
  <c r="G11" i="359"/>
  <c r="H11" i="359"/>
  <c r="F12" i="359"/>
  <c r="D12" i="359"/>
  <c r="G12" i="359"/>
  <c r="G14" i="359"/>
  <c r="H12" i="359"/>
  <c r="H14" i="359"/>
  <c r="I12" i="359"/>
  <c r="B14" i="359"/>
  <c r="C14" i="359"/>
  <c r="C15" i="359"/>
  <c r="E14" i="359"/>
  <c r="E15" i="359"/>
  <c r="B15" i="359"/>
  <c r="I11" i="364"/>
  <c r="I7" i="364"/>
  <c r="I12" i="364"/>
  <c r="I8" i="364"/>
  <c r="I9" i="364"/>
  <c r="I5" i="364"/>
  <c r="I11" i="359"/>
  <c r="I7" i="359"/>
  <c r="F14" i="359"/>
  <c r="F15" i="359"/>
  <c r="G10" i="365"/>
  <c r="H10" i="365"/>
  <c r="I10" i="365"/>
  <c r="G6" i="365"/>
  <c r="H6" i="365"/>
  <c r="I6" i="365"/>
  <c r="D10" i="360"/>
  <c r="J6" i="360"/>
  <c r="H5" i="367"/>
  <c r="G5" i="367"/>
  <c r="I5" i="367"/>
  <c r="I9" i="359"/>
  <c r="I5" i="359"/>
  <c r="I14" i="359"/>
  <c r="D5" i="359"/>
  <c r="F15" i="360"/>
  <c r="F16" i="360"/>
  <c r="J13" i="360"/>
  <c r="J9" i="360"/>
  <c r="H9" i="365"/>
  <c r="I9" i="365"/>
  <c r="H5" i="365"/>
  <c r="I5" i="365"/>
  <c r="G10" i="366"/>
  <c r="H10" i="366"/>
  <c r="I10" i="366"/>
  <c r="H9" i="366"/>
  <c r="I9" i="366"/>
  <c r="G6" i="366"/>
  <c r="H6" i="366"/>
  <c r="I6" i="366"/>
  <c r="H5" i="366"/>
  <c r="I5" i="366"/>
  <c r="G9" i="367"/>
  <c r="H8" i="367"/>
  <c r="I8" i="367"/>
  <c r="H4" i="367"/>
  <c r="I4" i="367"/>
  <c r="I10" i="359"/>
  <c r="I6" i="359"/>
  <c r="H9" i="367"/>
  <c r="I9" i="367"/>
  <c r="B4" i="352"/>
  <c r="C4" i="352"/>
  <c r="N38" i="341"/>
  <c r="M38" i="341"/>
  <c r="L38" i="341"/>
  <c r="K38" i="341"/>
  <c r="J38" i="341"/>
  <c r="I38" i="341"/>
  <c r="H38" i="341"/>
  <c r="G38" i="341"/>
  <c r="F38" i="341"/>
  <c r="E38" i="341"/>
  <c r="D38" i="341"/>
  <c r="C38" i="341"/>
  <c r="N21" i="341"/>
  <c r="M21" i="341"/>
  <c r="L21" i="341"/>
  <c r="K21" i="341"/>
  <c r="J21" i="341"/>
  <c r="I21" i="341"/>
  <c r="H21" i="341"/>
  <c r="G21" i="341"/>
  <c r="F21" i="341"/>
  <c r="E21" i="341"/>
  <c r="D21" i="341"/>
  <c r="C21" i="341"/>
  <c r="J15" i="360"/>
  <c r="I54" i="338"/>
  <c r="H54" i="338"/>
  <c r="G54" i="338"/>
  <c r="F54" i="338"/>
  <c r="E54" i="338"/>
  <c r="D54" i="338"/>
  <c r="C54" i="338"/>
  <c r="I37" i="338"/>
  <c r="H37" i="338"/>
  <c r="G37" i="338"/>
  <c r="F37" i="338"/>
  <c r="E37" i="338"/>
  <c r="D37" i="338"/>
  <c r="C37" i="338"/>
  <c r="I20" i="338"/>
  <c r="H20" i="338"/>
  <c r="G20" i="338"/>
  <c r="F20" i="338"/>
  <c r="E20" i="338"/>
  <c r="D20" i="338"/>
  <c r="C20" i="338"/>
  <c r="F12" i="323"/>
  <c r="E12" i="323"/>
  <c r="D12" i="323"/>
  <c r="C12" i="323"/>
  <c r="B12" i="323"/>
</calcChain>
</file>

<file path=xl/sharedStrings.xml><?xml version="1.0" encoding="utf-8"?>
<sst xmlns="http://schemas.openxmlformats.org/spreadsheetml/2006/main" count="15440" uniqueCount="1925">
  <si>
    <t>Kapitel</t>
  </si>
  <si>
    <t>Indikator</t>
  </si>
  <si>
    <t>Geschlecht</t>
  </si>
  <si>
    <t>männlich</t>
  </si>
  <si>
    <t>weiblich</t>
  </si>
  <si>
    <t>Jahr</t>
  </si>
  <si>
    <t>Ausländer</t>
  </si>
  <si>
    <t>Insgesamt</t>
  </si>
  <si>
    <t>Deutsche</t>
  </si>
  <si>
    <t>Summe</t>
  </si>
  <si>
    <t>Altersgruppe</t>
  </si>
  <si>
    <t>0 bis unter 3 Jahre</t>
  </si>
  <si>
    <t>3 bis unter 6 Jahre</t>
  </si>
  <si>
    <t>6 bis unter 10 Jahre</t>
  </si>
  <si>
    <t>10 bis unter 14 Jahre</t>
  </si>
  <si>
    <t>14 bis unter 18 Jahre</t>
  </si>
  <si>
    <t>18 bis unter 25 Jahre</t>
  </si>
  <si>
    <t>25 bis unter 35 Jahre</t>
  </si>
  <si>
    <t>35 bis unter 65 Jahre</t>
  </si>
  <si>
    <t>65 bis unter 85 Jahre</t>
  </si>
  <si>
    <t>85 Jahre und älter</t>
  </si>
  <si>
    <t>Ortsratsbereich</t>
  </si>
  <si>
    <t>Detmerode</t>
  </si>
  <si>
    <t>Hehlingen</t>
  </si>
  <si>
    <t>Kästorf/Sandkamp</t>
  </si>
  <si>
    <t>Mitte-West</t>
  </si>
  <si>
    <t>Nordstadt</t>
  </si>
  <si>
    <t>Stadtmitte</t>
  </si>
  <si>
    <t>Vorsfelde</t>
  </si>
  <si>
    <t>Wendschott</t>
  </si>
  <si>
    <t>Westhagen</t>
  </si>
  <si>
    <t>Wanderungen über die Stadtgrenze</t>
  </si>
  <si>
    <t>Zuzüge insgesamt</t>
  </si>
  <si>
    <t>darunter:</t>
  </si>
  <si>
    <t>Altersgruppe 18 bis unter 25 Jahre</t>
  </si>
  <si>
    <t>.</t>
  </si>
  <si>
    <t>Altersgruppe 25 bis unter 35 Jahre</t>
  </si>
  <si>
    <t>Fortzüge insgesamt</t>
  </si>
  <si>
    <t>Saldo insgesamt</t>
  </si>
  <si>
    <t>Geburten</t>
  </si>
  <si>
    <t>Einbürgerungen</t>
  </si>
  <si>
    <t>kreisfreie Stadt / Bundeslandand</t>
  </si>
  <si>
    <t xml:space="preserve">Jahr
</t>
  </si>
  <si>
    <t>Zuzüge über die Kreisgrenzen
Fortzüge über die Kreisgrenzen
Überschuss der Zu- bzw. Fortzüge</t>
  </si>
  <si>
    <t>unter 18 Jahre</t>
  </si>
  <si>
    <t>25 bis unter 30 Jahre</t>
  </si>
  <si>
    <t>30 bis unter 50 Jahre</t>
  </si>
  <si>
    <t>50 bis unter 65 Jahre</t>
  </si>
  <si>
    <t>65 Jahre und mehr</t>
  </si>
  <si>
    <t>Wolfsburg, Kreisfreie Stadt</t>
  </si>
  <si>
    <t>Zuzüge über die Kreisgrenzen</t>
  </si>
  <si>
    <t>Fortzüge über die Kreisgrenzen</t>
  </si>
  <si>
    <t>Überschuss der Zu- bzw. Fortzüge</t>
  </si>
  <si>
    <t>Niedersachsen</t>
  </si>
  <si>
    <t>Quelle:  Statistische Ämter des Bundes und der Länder</t>
  </si>
  <si>
    <t>Kreisfreie Stadt</t>
  </si>
  <si>
    <t>Stichtag</t>
  </si>
  <si>
    <t>Wolfsburg</t>
  </si>
  <si>
    <t>0 bis unter 
3 Jahre</t>
  </si>
  <si>
    <t>3 bis unter
 6 Jahre</t>
  </si>
  <si>
    <t>85 Jahre 
und älter</t>
  </si>
  <si>
    <t>Einwohner Wolfsburgs</t>
  </si>
  <si>
    <t>davon</t>
  </si>
  <si>
    <t>insgesamt</t>
  </si>
  <si>
    <t>m</t>
  </si>
  <si>
    <t>w</t>
  </si>
  <si>
    <t>Anzahl</t>
  </si>
  <si>
    <t>k.A.</t>
  </si>
  <si>
    <t>unter 3</t>
  </si>
  <si>
    <t>3 bis unter 6</t>
  </si>
  <si>
    <t>6 bis unter 10</t>
  </si>
  <si>
    <t>10 bis unter 18</t>
  </si>
  <si>
    <t>in %</t>
  </si>
  <si>
    <t>Almke / Neindorf</t>
  </si>
  <si>
    <t>Barnstorf / Nordsteimke</t>
  </si>
  <si>
    <t>Brackstedt / Velstove / Warmenau</t>
  </si>
  <si>
    <t>Ehmen / Mörse</t>
  </si>
  <si>
    <t>Fallersleben / Sülfeld</t>
  </si>
  <si>
    <t>Hattorf / Heiligendorf</t>
  </si>
  <si>
    <t>Neuhaus / Reislingen</t>
  </si>
  <si>
    <t>0 bis unter 25 Jahre</t>
  </si>
  <si>
    <t>Almke/Neindorf</t>
  </si>
  <si>
    <t>Barnstorf/Nordsteimke</t>
  </si>
  <si>
    <t>Brackstedt/Velstove/Warmenau</t>
  </si>
  <si>
    <t>Ehmen/Mörse</t>
  </si>
  <si>
    <t>Fallersleben/Sülfeld</t>
  </si>
  <si>
    <t>Hattorf/Heiligendorf</t>
  </si>
  <si>
    <t>Neuhaus/Reislingen</t>
  </si>
  <si>
    <t>Tabellen</t>
  </si>
  <si>
    <t>Wolfsburg,Stadt</t>
  </si>
  <si>
    <t xml:space="preserve">kreisfreie Städte
</t>
  </si>
  <si>
    <t>Altersgruppen (unter 3 bis 75 u. m.)</t>
  </si>
  <si>
    <t>Bevölkerung</t>
  </si>
  <si>
    <t>Bevölkerung nichtdeutsch</t>
  </si>
  <si>
    <t>Anteil der nichtdeutschen Bevölkerung</t>
  </si>
  <si>
    <t>Prozent</t>
  </si>
  <si>
    <t>unter 3 Jahre</t>
  </si>
  <si>
    <t>10 bis unter 15 Jahre</t>
  </si>
  <si>
    <t>15 bis unter 18 Jahre</t>
  </si>
  <si>
    <t>18 bis unter 20 Jahre</t>
  </si>
  <si>
    <t>20 bis unter 25 Jahre</t>
  </si>
  <si>
    <t>30 bis unter 35 Jahre</t>
  </si>
  <si>
    <t>35 bis unter 40 Jahre</t>
  </si>
  <si>
    <t>40 bis unter 45 Jahre</t>
  </si>
  <si>
    <t>45 bis unter 50 Jahre</t>
  </si>
  <si>
    <t>50 bis unter 55 Jahre</t>
  </si>
  <si>
    <t>55 bis unter 60 Jahre</t>
  </si>
  <si>
    <t>60 bis unter 65 Jahre</t>
  </si>
  <si>
    <t>65 bis unter 75 Jahre</t>
  </si>
  <si>
    <t>75 Jahre und mehr</t>
  </si>
  <si>
    <t>2011</t>
  </si>
  <si>
    <t>Frauen</t>
  </si>
  <si>
    <t>Männer</t>
  </si>
  <si>
    <t>Arbeitslose insgesamt</t>
  </si>
  <si>
    <t>darunter</t>
  </si>
  <si>
    <t>Jugendliche unter 25 Jahre</t>
  </si>
  <si>
    <t>55 Jahre und älter</t>
  </si>
  <si>
    <t>Arbeitslosenquote</t>
  </si>
  <si>
    <t>unter 20 Jahre</t>
  </si>
  <si>
    <t>nicht zugeordnet</t>
  </si>
  <si>
    <t>Bedarfsgemeinschaften
(nach dem SGB II)
insgesamt</t>
  </si>
  <si>
    <t>Bedarfsgemeinschaften mit Kindern 
unter 15 Jahre</t>
  </si>
  <si>
    <t>Bedarfsgemeinschaften mit Kindern 
unter 18 Jahre</t>
  </si>
  <si>
    <t>Erwerbsfähige Leistungsberechtigte
insgesamt</t>
  </si>
  <si>
    <t>-</t>
  </si>
  <si>
    <t>NI</t>
  </si>
  <si>
    <t>Sonstiger Mehrpersonenhaushalt ohne Kind(er)</t>
  </si>
  <si>
    <r>
      <t xml:space="preserve">Alleinerziehende </t>
    </r>
    <r>
      <rPr>
        <b/>
        <sz val="10"/>
        <color indexed="8"/>
        <rFont val="Arial"/>
        <family val="2"/>
      </rPr>
      <t>mit Kind(ern)</t>
    </r>
    <r>
      <rPr>
        <sz val="10"/>
        <color indexed="8"/>
        <rFont val="Arial"/>
        <family val="2"/>
      </rPr>
      <t>, eventuell eine weitere Person</t>
    </r>
  </si>
  <si>
    <r>
      <t>Ehe-/Paare</t>
    </r>
    <r>
      <rPr>
        <b/>
        <sz val="10"/>
        <color indexed="8"/>
        <rFont val="Arial"/>
        <family val="2"/>
      </rPr>
      <t xml:space="preserve"> mit Kind(ern)</t>
    </r>
    <r>
      <rPr>
        <sz val="10"/>
        <color indexed="8"/>
        <rFont val="Arial"/>
        <family val="2"/>
      </rPr>
      <t>, eventuell eine weitere Person</t>
    </r>
  </si>
  <si>
    <t>Ehe-/Paare ohne Kind(er), eventuelll eine weitere Person</t>
  </si>
  <si>
    <t>Einpersonenhaushalte</t>
  </si>
  <si>
    <t>davon:</t>
  </si>
  <si>
    <t>absolut</t>
  </si>
  <si>
    <t>Haushaltstyp</t>
  </si>
  <si>
    <t>Anzahl Haushalte</t>
  </si>
  <si>
    <r>
      <t xml:space="preserve">Ehe-/Paare </t>
    </r>
    <r>
      <rPr>
        <b/>
        <sz val="10"/>
        <color indexed="8"/>
        <rFont val="Arial"/>
        <family val="2"/>
      </rPr>
      <t>mit Kind(ern)</t>
    </r>
    <r>
      <rPr>
        <sz val="10"/>
        <color indexed="8"/>
        <rFont val="Arial"/>
        <family val="2"/>
      </rPr>
      <t>, eventuell eine weitere Person</t>
    </r>
  </si>
  <si>
    <t>mit 3
und mehr
Kindern</t>
  </si>
  <si>
    <t>mit 2 Kindern</t>
  </si>
  <si>
    <t>mit 1 Kind</t>
  </si>
  <si>
    <r>
      <rPr>
        <b/>
        <sz val="10"/>
        <color indexed="8"/>
        <rFont val="Arial"/>
        <family val="2"/>
      </rPr>
      <t>Anzahl Haushalte</t>
    </r>
    <r>
      <rPr>
        <sz val="10"/>
        <color indexed="8"/>
        <rFont val="Arial"/>
        <family val="2"/>
      </rPr>
      <t xml:space="preserve"> nach Zahl der Kinder
(ledige Personen unter 18 Jahre) im Haushalt</t>
    </r>
  </si>
  <si>
    <r>
      <rPr>
        <b/>
        <sz val="10"/>
        <color indexed="8"/>
        <rFont val="Arial"/>
        <family val="2"/>
      </rPr>
      <t xml:space="preserve">Anzahl Kinder
</t>
    </r>
    <r>
      <rPr>
        <sz val="10"/>
        <color indexed="8"/>
        <rFont val="Arial"/>
        <family val="2"/>
      </rPr>
      <t>(ledige Personen
unter 18 Jahre)
im Haushalt</t>
    </r>
  </si>
  <si>
    <t>Brackstedt/Velstove/ Warmenau</t>
  </si>
  <si>
    <t>Brackstedt/Velstove/ 
Warmenau</t>
  </si>
  <si>
    <t>Alleinerziehende
nicht erwerbsfähige Leistungsberechtigte</t>
  </si>
  <si>
    <t>Alleinerziehende erwerbsfähige Leistungsberechtigte</t>
  </si>
  <si>
    <t>Personen in Bedarfs-gemeinschaften  
(nach dem SGB II)
insgesamt</t>
  </si>
  <si>
    <t>Anzahl
Haushalte</t>
  </si>
  <si>
    <t>Brackstedt/Velstove/
Warmenau</t>
  </si>
  <si>
    <r>
      <t xml:space="preserve">Ehe-/Paare </t>
    </r>
    <r>
      <rPr>
        <b/>
        <sz val="10"/>
        <rFont val="Arial"/>
        <family val="2"/>
      </rPr>
      <t>mit Kind(ern)</t>
    </r>
    <r>
      <rPr>
        <sz val="10"/>
        <rFont val="Arial"/>
        <family val="2"/>
      </rPr>
      <t>, eventuell eine weitere Person</t>
    </r>
  </si>
  <si>
    <r>
      <t xml:space="preserve">Alleinerziehende </t>
    </r>
    <r>
      <rPr>
        <b/>
        <sz val="10"/>
        <rFont val="Arial"/>
        <family val="2"/>
      </rPr>
      <t>mit Kind(ern)</t>
    </r>
    <r>
      <rPr>
        <sz val="10"/>
        <rFont val="Arial"/>
        <family val="2"/>
      </rPr>
      <t>, eventuell eine weitere Person</t>
    </r>
  </si>
  <si>
    <r>
      <t xml:space="preserve">Alleinerziehende </t>
    </r>
    <r>
      <rPr>
        <sz val="10"/>
        <color indexed="8"/>
        <rFont val="Arial"/>
        <family val="2"/>
      </rPr>
      <t>mit Kind(ern), eventuell eine weitere Person</t>
    </r>
  </si>
  <si>
    <r>
      <t xml:space="preserve">Ehe-/Paare </t>
    </r>
    <r>
      <rPr>
        <sz val="10"/>
        <color indexed="8"/>
        <rFont val="Arial"/>
        <family val="2"/>
      </rPr>
      <t>mit Kind(ern), eventuell eine weitere Person</t>
    </r>
  </si>
  <si>
    <t>Anzahl Kinder
(ledige Personen
unter 18 Jahre)
im Haushalt</t>
  </si>
  <si>
    <t>Anzahl Haushalte nach Zahl der Kinder
(ledige Personen unter 18 Jahre) im Haushalt</t>
  </si>
  <si>
    <t>Neuhaus/ Reislingen</t>
  </si>
  <si>
    <t>Kästorf/ Sandkamp</t>
  </si>
  <si>
    <t>Hattorf/ Heiligendorf</t>
  </si>
  <si>
    <t>Barnstorf/ Nordsteimke</t>
  </si>
  <si>
    <t>Almke/ Neindorf</t>
  </si>
  <si>
    <t>[3] vgl. Hüsken, K. (2011): Kita vor Ort. Betreuungsatlas auf Ebene der Jugendamtsbezirke 2010, München.</t>
  </si>
  <si>
    <t>[2] vgl. Strunz, E. (2013): Kita vor Ort. Betreuungsatlas auf Ebene der Jugendamtsbezirke 2011, Dortmund (http://www.akjstat.tu-dortmund.de/index.php?id=632).</t>
  </si>
  <si>
    <t>In %</t>
  </si>
  <si>
    <t>Anzahl bzw. Prozentpunkte</t>
  </si>
  <si>
    <t>Veränderung zwischen 2006 und 2013</t>
  </si>
  <si>
    <t>Zusammen</t>
  </si>
  <si>
    <t>Kindertagesein­ richtungen</t>
  </si>
  <si>
    <t>Kindertagespflege</t>
  </si>
  <si>
    <t>Inanspruchnahmequote</t>
  </si>
  <si>
    <t>in Kindertagesbetreuung, und zwar in …</t>
  </si>
  <si>
    <t>in der Bevölkerung am 31.12. des Vorjahres</t>
  </si>
  <si>
    <t>Quelle: Statistisches Bundesamt: Kinder und tätige Personen in Tageseinrichtungen und öffentlich geförderter Kindertagespflege, Wiesbaden, verschiedene Jahrgänge; eigene Berechnungen</t>
  </si>
  <si>
    <t>Kindertages- einrichtungen</t>
  </si>
  <si>
    <t>Kinder im Alter von 0 bis unter 3 Jahre</t>
  </si>
  <si>
    <t>Tab. B1-2A: Kinder unter 3 Jahre in öffentlich geförderter Kindertagespflege und in Kindertageseinrichtungen in Niedersachsen 2006 bis 2013 (Anzahl; in %)</t>
  </si>
  <si>
    <t>Kinder im Alter von 3 bis unter 6 Jahren</t>
  </si>
  <si>
    <t>in 
(vor-)schulischen Einrichtungen</t>
  </si>
  <si>
    <t>in Kinder-Tageseinrich- tungen</t>
  </si>
  <si>
    <t>in Kindertages-pflege</t>
  </si>
  <si>
    <t>Kinder von 3 bis unter 6 Jahren insgesamt</t>
  </si>
  <si>
    <t>3 bis 5</t>
  </si>
  <si>
    <t>Inanspruchnahmequote der betreuten Kinder im Alter von … Jahren</t>
  </si>
  <si>
    <t>Betreute Kinder im Alter von … Jahren</t>
  </si>
  <si>
    <t>Zeilenprozent</t>
  </si>
  <si>
    <t>7 und mehr Stunden</t>
  </si>
  <si>
    <t>mehr als 5 bis zu 7 Stunden</t>
  </si>
  <si>
    <t>bis zu 5 Stunden</t>
  </si>
  <si>
    <t>Betreuungszeiten der unter 3-jährigen Kinder in Tageseinrichtungen (prozentual)</t>
  </si>
  <si>
    <t>Betreuungszeiten der unter 3-jährigen Kinder in Tageseinrichtungen (absolut)</t>
  </si>
  <si>
    <t>5 bis zu 7 Stunden</t>
  </si>
  <si>
    <t>Betreuungszeiten der 3- bis unter 6-jährigen Kinder in Tageseinrichtungen (prozentual)</t>
  </si>
  <si>
    <t>Betreuungszeiten der 3- bis unter 6-jährigen Kinder in Tageseinrichtungen (absolut)</t>
  </si>
  <si>
    <t>Statistisches Bundesamt: Kinder und tätige Personen in Tageseinrichtungen und öffentlich geförderter Kindertagespflege, Wiesbaden, verschiedene Jahrgänge; eigene Berechnungen</t>
  </si>
  <si>
    <t>3- bis unter 6-Jährige</t>
  </si>
  <si>
    <t>unter 3-Jährige</t>
  </si>
  <si>
    <t>Anteil in %</t>
  </si>
  <si>
    <t>ausländische Herkunft, nicht deutsche Sprache</t>
  </si>
  <si>
    <t>Freie und sonstige Träger</t>
  </si>
  <si>
    <t>Quelle: DJI: Kinderbetreuungsatlas, München 2012, Dortmund 2013; Statistisches Bundesamt: Kinder und tätige Personen in Tageseinrichtungen und öffentlich geförderter Kindertagespflege, Wiesbaden, verschiedene Jahrgänge; eigene Berechnungen</t>
  </si>
  <si>
    <t>/</t>
  </si>
  <si>
    <t>Veränderung zwischen 2006 und 2012</t>
  </si>
  <si>
    <t>Kein Fachschulabschluss</t>
  </si>
  <si>
    <t>Mindestens Fachschulabschluss</t>
  </si>
  <si>
    <t>Quelle: Landesamt für Statistik Niedersachsen, eigene Berechnungen</t>
  </si>
  <si>
    <t>Verspätet</t>
  </si>
  <si>
    <t>Verspätet eingeschult</t>
  </si>
  <si>
    <t>Vorzeitig</t>
  </si>
  <si>
    <t xml:space="preserve">Vorzeitig eingeschult </t>
  </si>
  <si>
    <t>Fristgerecht eingeschult</t>
  </si>
  <si>
    <t>Schulan-fänger</t>
  </si>
  <si>
    <t>Bundesland</t>
  </si>
  <si>
    <t>Schulanfänger</t>
  </si>
  <si>
    <t>kreisfreie Stadt</t>
  </si>
  <si>
    <t>2009/10</t>
  </si>
  <si>
    <t>2010/11</t>
  </si>
  <si>
    <t>2011/12</t>
  </si>
  <si>
    <t>2012/13</t>
  </si>
  <si>
    <t>2013/14</t>
  </si>
  <si>
    <t>Anteil der fristgerecht eingeschulten Kinder</t>
  </si>
  <si>
    <t>Anteil der zurückgestellten Kinder in %</t>
  </si>
  <si>
    <t>Anteil der verspätet eingeschulten Kinder in %</t>
  </si>
  <si>
    <t>Anteil der vorzeitig eingeschulten Kinder in %</t>
  </si>
  <si>
    <r>
      <t>Quelle: Ergebnisse 2012 und 2013: Strunz 2014</t>
    </r>
    <r>
      <rPr>
        <b/>
        <i/>
        <vertAlign val="superscript"/>
        <sz val="9"/>
        <color theme="1"/>
        <rFont val="Arial"/>
        <family val="2"/>
      </rPr>
      <t>[1]</t>
    </r>
    <r>
      <rPr>
        <i/>
        <sz val="9"/>
        <color theme="1"/>
        <rFont val="Arial"/>
        <family val="2"/>
      </rPr>
      <t>; Ergebnisse 2011 Strunz, 2013</t>
    </r>
    <r>
      <rPr>
        <b/>
        <i/>
        <vertAlign val="superscript"/>
        <sz val="9"/>
        <color theme="1"/>
        <rFont val="Arial"/>
        <family val="2"/>
      </rPr>
      <t>[2]</t>
    </r>
    <r>
      <rPr>
        <i/>
        <sz val="9"/>
        <color theme="1"/>
        <rFont val="Arial"/>
        <family val="2"/>
      </rPr>
      <t>; Ergebnisse 2009 und 2010 Hüsken, 2011</t>
    </r>
    <r>
      <rPr>
        <b/>
        <i/>
        <vertAlign val="superscript"/>
        <sz val="9"/>
        <color theme="1"/>
        <rFont val="Arial"/>
        <family val="2"/>
      </rPr>
      <t>[3]</t>
    </r>
    <r>
      <rPr>
        <i/>
        <sz val="9"/>
        <color theme="1"/>
        <rFont val="Arial"/>
        <family val="2"/>
      </rPr>
      <t>; Ergebnisse 2006 bis 2008 unveröffentlichte Ergebnisse der Arbeitsstelle Kinder- und Jugendhilfestatistik; zusammengestellt und berechnet von M. Schilling</t>
    </r>
  </si>
  <si>
    <r>
      <t>[1]</t>
    </r>
    <r>
      <rPr>
        <sz val="9"/>
        <color theme="1"/>
        <rFont val="Arial"/>
        <family val="2"/>
      </rPr>
      <t xml:space="preserve"> vgl. Strunz, E. (2014): Kindertagesbetreuung vor Ort - Der Betreuungsatlas 2013. Eine Analyse lokaler Unterschiede, Dortmund (</t>
    </r>
    <r>
      <rPr>
        <sz val="9"/>
        <rFont val="Arial"/>
        <family val="2"/>
      </rPr>
      <t>http://www.akjstat.tu-dortmund.de/index.php?id=450</t>
    </r>
    <r>
      <rPr>
        <sz val="9"/>
        <color theme="1"/>
        <rFont val="Arial"/>
        <family val="2"/>
      </rPr>
      <t>).</t>
    </r>
  </si>
  <si>
    <t xml:space="preserve"> .x     Abweichungen über 250 % werden nicht ausgewiesen.</t>
  </si>
  <si>
    <t xml:space="preserve"> °       Daten werden zum Veröffentlichungstermin bekannt gegeben (Sperrfrist).</t>
  </si>
  <si>
    <t xml:space="preserve"> -       nichts vorhanden</t>
  </si>
  <si>
    <t xml:space="preserve"> …     Angaben fallen später an</t>
  </si>
  <si>
    <t xml:space="preserve"> x      Nachweis nicht sinnvoll</t>
  </si>
  <si>
    <t>geschlossen werden kann, anonymisiert.</t>
  </si>
  <si>
    <t>*) Aus Datenschutzgründen und Gründen der statistischen Geheimhaltung werden Zahlenwerte von 1 oder 2 und Daten, aus denen rechnerisch auf einen solchen Zahlenwert</t>
  </si>
  <si>
    <t>Quelle: Bundesagentur für Arbeit; Erstellungsdatum: 21.10.2014, Statistik-Service Nordost</t>
  </si>
  <si>
    <t>x</t>
  </si>
  <si>
    <t>ZZ Keine Angabe</t>
  </si>
  <si>
    <t>947 Museumstechnik und -management</t>
  </si>
  <si>
    <t>946 Bühnen- und Kostümbildnerei, Requisite</t>
  </si>
  <si>
    <t>*</t>
  </si>
  <si>
    <t>945 Veranstaltungs-, Kamera-, Tontechnik</t>
  </si>
  <si>
    <t>944 Theater-, Film- und Fernsehproduktion</t>
  </si>
  <si>
    <t>943 Moderation und Unterhaltung</t>
  </si>
  <si>
    <t>942 Schauspiel, Tanz und Bewegungskunst</t>
  </si>
  <si>
    <t>941 Musik-, Gesang-, Dirigententätigkeiten</t>
  </si>
  <si>
    <t>936 Musikinstrumentenbau</t>
  </si>
  <si>
    <t>935 Kunsthandwerkliche Metallgestaltung</t>
  </si>
  <si>
    <t>934 Kunsthandwerkl. Keramik-, Glasgestaltung</t>
  </si>
  <si>
    <t>933 Kunsthandwerk und bildende Kunst</t>
  </si>
  <si>
    <t>932 Innenarchitektur, Raumausstattung</t>
  </si>
  <si>
    <t>931 Produkt- und Industriedesign</t>
  </si>
  <si>
    <t>924 Redaktion und Journalismus</t>
  </si>
  <si>
    <t>923 Verlags- und Medienwirtschaft</t>
  </si>
  <si>
    <t>922 Öffentlichkeitsarbeit</t>
  </si>
  <si>
    <t>921 Werbung und Marketing</t>
  </si>
  <si>
    <t>914 Wirtschaftswissenschaften</t>
  </si>
  <si>
    <t>913 Gesellschaftswissenschaften</t>
  </si>
  <si>
    <t>912 Geisteswissenschaften</t>
  </si>
  <si>
    <t>911 Sprach-, Literaturwissenschaften</t>
  </si>
  <si>
    <t>9 Geistes-wissenschaften, Kultur, Gestaltung</t>
  </si>
  <si>
    <t>845 Fahr-,Sportunterricht außerschul. Bild.</t>
  </si>
  <si>
    <t>844 Lehrtätigk. außerschul.Bildungseinricht.</t>
  </si>
  <si>
    <t>843 Lehr-,Forschungstätigkeit an Hochschulen</t>
  </si>
  <si>
    <t>842 Lehrt.berufsb.Fächer,betr.Ausb.,Betr.päd</t>
  </si>
  <si>
    <t>841 Lehrtätigkeit an allgemeinbild. Schulen</t>
  </si>
  <si>
    <t>833 Theologie und Gemeindearbeit</t>
  </si>
  <si>
    <t>832 Hauswirtschaft und Verbraucherberatung</t>
  </si>
  <si>
    <t>831 Erziehung,Sozialarb.,Heilerziehungspfl.</t>
  </si>
  <si>
    <t>825 Medizin-, Orthopädie- und Rehatechnik</t>
  </si>
  <si>
    <t>824 Bestattungswesen</t>
  </si>
  <si>
    <t>823 Körperpflege</t>
  </si>
  <si>
    <t>822 Ernährungs-,Gesundheitsberatung,Wellness</t>
  </si>
  <si>
    <t>821 Altenpflege</t>
  </si>
  <si>
    <t>818 Pharmazie</t>
  </si>
  <si>
    <t>817 Nicht ärztliche Therapie und Heilkunde</t>
  </si>
  <si>
    <t>816 Psychologie, nichtärztl. Psychotherapie</t>
  </si>
  <si>
    <t>815 Tiermedizin und Tierheilkunde</t>
  </si>
  <si>
    <t>814 Human- und Zahnmedizin</t>
  </si>
  <si>
    <t>813 Gesundh.,Krankenpfl.,Rettungsd.Geburtsh.</t>
  </si>
  <si>
    <t>812 Medizinisches Laboratorium</t>
  </si>
  <si>
    <t>811 Arzt- und Praxishilfe</t>
  </si>
  <si>
    <t>8 Gesundheit, Soziales, Lehre u. Erziehung</t>
  </si>
  <si>
    <t>733 Medien-Dokumentations-Informationsdienst</t>
  </si>
  <si>
    <t>732 Verwaltung</t>
  </si>
  <si>
    <t>731 Rechtsberatung, -sprechung und -ordnung</t>
  </si>
  <si>
    <t>723 Steuerberatung</t>
  </si>
  <si>
    <t>722 Rechnungswesen, Controlling und Revision</t>
  </si>
  <si>
    <t>721 Versicherungs- u. Finanzdienstleistungen</t>
  </si>
  <si>
    <t>715 Personalwesen und -dienstleistung</t>
  </si>
  <si>
    <t>714 Büro- und Sekretariat</t>
  </si>
  <si>
    <t>713 Unternehmensorganisation und -strategie</t>
  </si>
  <si>
    <t>712 Angeh. gesetzgeb. Körp., Interessenorg.</t>
  </si>
  <si>
    <t>711 Geschäftsführung und Vorstand</t>
  </si>
  <si>
    <t>7 Unterneh-mensorga, Buchhalt, Recht, Verwalt.</t>
  </si>
  <si>
    <t>634 Veranstaltungsservice, -management</t>
  </si>
  <si>
    <t>633 Gastronomie</t>
  </si>
  <si>
    <t>632 Hotellerie</t>
  </si>
  <si>
    <t>631 Tourismus und Sport</t>
  </si>
  <si>
    <t>625 Buch-Kunst-Antiquitäten-,Musikfachhandel</t>
  </si>
  <si>
    <t>624 Verkauf drog.apotheken.Waren,Medizinbed.</t>
  </si>
  <si>
    <t>623 Verkauf von Lebensmitteln</t>
  </si>
  <si>
    <t>622 Verkauf Bekleid.,Elektro,KFZ,Hartwaren</t>
  </si>
  <si>
    <t>621 Verkauf (ohne Produktspezialisierung)</t>
  </si>
  <si>
    <t>613 Immobilienwirtschaft,Facility-Management</t>
  </si>
  <si>
    <t>612 Handel</t>
  </si>
  <si>
    <t>611 Einkauf und Vertrieb</t>
  </si>
  <si>
    <t>6 Kaufm.Dienst-leistungen, Handel, Vertrieb, Tourismus</t>
  </si>
  <si>
    <t>541 Reinigung</t>
  </si>
  <si>
    <t>533 Gewerbe,Gesundheitsaufsicht,Desinfektion</t>
  </si>
  <si>
    <t>532 Polizei,Kriminald.,Gerichts,Justizvollz.</t>
  </si>
  <si>
    <t>531 Obj.-,Pers.-,Brandschutz,Arbeitssicherh.</t>
  </si>
  <si>
    <t>525 Bau- und Transportgeräteführung</t>
  </si>
  <si>
    <t>524 Fahrzeugführung im Schiffsverkehr</t>
  </si>
  <si>
    <t>523 Fahrzeugführung im Flugverkehr</t>
  </si>
  <si>
    <t>522 Fahrzeugführung im Eisenbahnverkehr</t>
  </si>
  <si>
    <t>521 Fahrzeugführung im Straßenverkehr</t>
  </si>
  <si>
    <t>516 Kaufleute - Verkehr und Logistik</t>
  </si>
  <si>
    <t>515 Überwachung u. Steuerung Verkehrsbetrieb</t>
  </si>
  <si>
    <t>514 Servicekräfte im Personenverkehr</t>
  </si>
  <si>
    <t>513 Lagerwirt.,Post,Zustellung,Güterumschlag</t>
  </si>
  <si>
    <t>512 Überwachung,WartungVerkehrsinfrastruktur</t>
  </si>
  <si>
    <t>511 Tech.Betrieb Eisenb.,Luft,Schiffsverkehr</t>
  </si>
  <si>
    <t>5 Verkehr, Logistik, Schutz und Sicherheit</t>
  </si>
  <si>
    <t>434 Softwareentwicklung und Programmierung</t>
  </si>
  <si>
    <t>433 IT-Netzwerkt.,-Koord.,-Administr.,-Orga.</t>
  </si>
  <si>
    <t>432 IT-Systemanalyse,Anwenderber,IT-Vertrieb</t>
  </si>
  <si>
    <t>431 Informatik</t>
  </si>
  <si>
    <t>423 Umweltmanagement und -beratung</t>
  </si>
  <si>
    <t>422 Umweltschutztechnik</t>
  </si>
  <si>
    <t>421 Geologie, Geografie und Meteorologie</t>
  </si>
  <si>
    <t>414 Physik</t>
  </si>
  <si>
    <t>413 Chemie</t>
  </si>
  <si>
    <t>412 Biologie</t>
  </si>
  <si>
    <t>411 Mathematik und Statistik</t>
  </si>
  <si>
    <t>4 Naturwissen-schaft, Geografie, Informatik</t>
  </si>
  <si>
    <t>343 Ver- und Entsorgung</t>
  </si>
  <si>
    <t>342 Klempnerei,Sanitär,Heizung,Klimatechnik</t>
  </si>
  <si>
    <t>341 Gebäudetechnik</t>
  </si>
  <si>
    <t>333 Aus-,Trockenbau.Iso.Zimmer.Glas.Roll.bau</t>
  </si>
  <si>
    <t>332 Maler.,Stuckat.,Bauwerksabd,Bautenschutz</t>
  </si>
  <si>
    <t>331 Bodenverlegung</t>
  </si>
  <si>
    <t>322 Tiefbau</t>
  </si>
  <si>
    <t>321 Hochbau</t>
  </si>
  <si>
    <t>312 Vermessung und Kartografie</t>
  </si>
  <si>
    <t>311 Bauplanung u. -überwachung, Architektur</t>
  </si>
  <si>
    <t>3 Bau,Architek-tur,Vermes-sung,Gebäu-detechn.</t>
  </si>
  <si>
    <t>293 Speisenzubereitung</t>
  </si>
  <si>
    <t>292 Lebensmittel- u. Genussmittelherstellung</t>
  </si>
  <si>
    <t>291 Getränkeherstellung</t>
  </si>
  <si>
    <t>283 Leder-, Pelzherstellung u. -verarbeitung</t>
  </si>
  <si>
    <t>282 Textilverarbeitung</t>
  </si>
  <si>
    <t>281 Textiltechnik und -produktion</t>
  </si>
  <si>
    <t>273 Technische Produktionsplanung,-steuerung</t>
  </si>
  <si>
    <t>272 Techn. Zeichnen, Konstruktion, Modellbau</t>
  </si>
  <si>
    <t>271 Technische Forschung und Entwicklung</t>
  </si>
  <si>
    <t>263 Elektrotechnik</t>
  </si>
  <si>
    <t>262 Energietechnik</t>
  </si>
  <si>
    <t>261 Mechatronik und Automatisierungstechnik</t>
  </si>
  <si>
    <t>252 Fahrzeug-Luft-Raumfahrt-,Schiffbautechn.</t>
  </si>
  <si>
    <t>251 Maschinenbau- und Betriebstechnik</t>
  </si>
  <si>
    <t>245 Feinwerk- und Werkzeugtechnik</t>
  </si>
  <si>
    <t>244 Metallbau und Schweißtechnik</t>
  </si>
  <si>
    <t>243 Metalloberflächenbehandlung</t>
  </si>
  <si>
    <t>242 Metallbearbeitung</t>
  </si>
  <si>
    <t>241 Metallerzeugung</t>
  </si>
  <si>
    <t>234 Drucktechnik,-weiterverarb.,Buchbinderei</t>
  </si>
  <si>
    <t>233 Fototechnik und Fotografie</t>
  </si>
  <si>
    <t>232 Technische Mediengestaltung</t>
  </si>
  <si>
    <t>231 Papier- und Verpackungstechnik</t>
  </si>
  <si>
    <t>223 Holzbe- und -verarbeitung</t>
  </si>
  <si>
    <t>222 Farb- und Lacktechnik</t>
  </si>
  <si>
    <t>221 Kunststoff,Kautschukherstell.,verarbeit</t>
  </si>
  <si>
    <t>214 Industrielle Keramikherstell.,-verarbeit</t>
  </si>
  <si>
    <t>213 Industrielle Glasherstell.,-verarbeitung</t>
  </si>
  <si>
    <t>212 Naturstein-,Mineral-,Baustoffherstell.</t>
  </si>
  <si>
    <t>211 Berg-, Tagebau und Sprengtechnik</t>
  </si>
  <si>
    <t>2 Rohstoff-gewinnung, Produktion, Fertigung</t>
  </si>
  <si>
    <t>122 Floristik</t>
  </si>
  <si>
    <t>121 Gartenbau</t>
  </si>
  <si>
    <t>117 Forst-,Jagdwirtschaft, Landschaftspflege</t>
  </si>
  <si>
    <t>116 Weinbau</t>
  </si>
  <si>
    <t>115 Tierpflege</t>
  </si>
  <si>
    <t>114 Fischwirtschaft</t>
  </si>
  <si>
    <t>113 Pferdewirtschaft</t>
  </si>
  <si>
    <t>112 Tierwirtschaft</t>
  </si>
  <si>
    <t>111 Landwirtschaft</t>
  </si>
  <si>
    <t>1 Land-, Forst-, Tierwirtschaft, Gartenbau</t>
  </si>
  <si>
    <t>Bewerber</t>
  </si>
  <si>
    <t>native 30.9.</t>
  </si>
  <si>
    <t>ehemalige</t>
  </si>
  <si>
    <t>dend</t>
  </si>
  <si>
    <t>unversorgte</t>
  </si>
  <si>
    <t>gemeldete</t>
  </si>
  <si>
    <t>Veränd. zum VJ</t>
  </si>
  <si>
    <t>mit Alter-</t>
  </si>
  <si>
    <t>andere</t>
  </si>
  <si>
    <t>einmün-</t>
  </si>
  <si>
    <t>dungsstellen je</t>
  </si>
  <si>
    <t>unversorgt</t>
  </si>
  <si>
    <t>des Berichtsjahres</t>
  </si>
  <si>
    <t>unbesetzt</t>
  </si>
  <si>
    <t>betrieblich</t>
  </si>
  <si>
    <t>Berufskategorien</t>
  </si>
  <si>
    <t>Berufsausbil-</t>
  </si>
  <si>
    <t>Versorgte Bewerber</t>
  </si>
  <si>
    <t>Gemeldet seit Beginn</t>
  </si>
  <si>
    <t>darunter (Sp. 1)</t>
  </si>
  <si>
    <t xml:space="preserve">Unbesetzte </t>
  </si>
  <si>
    <t>Gemeldete</t>
  </si>
  <si>
    <t>Bewerber für Berufsausbildungsstellen</t>
  </si>
  <si>
    <t>Berufsausbildungsstellen</t>
  </si>
  <si>
    <t>7 Keine Angabe</t>
  </si>
  <si>
    <t>99 Exterritoriale Organisat. u. Körpersch.</t>
  </si>
  <si>
    <t/>
  </si>
  <si>
    <t>U Exterritoriale Organisat. u. Körpersch.</t>
  </si>
  <si>
    <t>98 DL+Herst. v. Waren d. PH f. Eigenbed.</t>
  </si>
  <si>
    <t>97 Private Haushalte mit Hauspersonal</t>
  </si>
  <si>
    <t>T PH m. Hauspers.; DL+Herst. v.Waren d. PH</t>
  </si>
  <si>
    <t>96 Sonstige überwieg. persönliche DL</t>
  </si>
  <si>
    <t>95 Reparatur v.DV-Geräten u.Gebrauchsgütern</t>
  </si>
  <si>
    <t>94 Interessenvertr.+Vereinig.(o.Soz.we+Spo)</t>
  </si>
  <si>
    <t>S Erbringung v. sonstigen Dienstleistungen</t>
  </si>
  <si>
    <t>93 DL d.Sports,d.Unterhaltg.u.d.Erholung</t>
  </si>
  <si>
    <t>92 Spiel-, Wett- und Lotteriewesen</t>
  </si>
  <si>
    <t>91 Bib.,Archive,Museen,botan.u.zoolog Gärt.</t>
  </si>
  <si>
    <t>90 Kreative, künstler.u.unterhalt. Tätigk.</t>
  </si>
  <si>
    <t>R Kunst, Unterhaltung und Erholung</t>
  </si>
  <si>
    <t>88 Sozialwesen (ohne Heime)</t>
  </si>
  <si>
    <t>87 Heime (ohne Erholungs- und Ferienheime)</t>
  </si>
  <si>
    <t>86 Gesundheitswesen</t>
  </si>
  <si>
    <t>Q Gesundheits- und Sozialwesen</t>
  </si>
  <si>
    <t>85 Erziehung und Unterricht</t>
  </si>
  <si>
    <t>P Erziehung und Unterricht</t>
  </si>
  <si>
    <t>84 Öffentl. Verwalt.,Verteidigung;Soz.vers.</t>
  </si>
  <si>
    <t>O Öffentl.Verwalt.,Verteidigung;Soz.vers.</t>
  </si>
  <si>
    <t>82 Wirtschaftl.DL f.Unt.u.Priv.pers.a.n.g.</t>
  </si>
  <si>
    <t>.x</t>
  </si>
  <si>
    <t>81 Gebäudebetreuung;Garten-u.Landschaftsbau</t>
  </si>
  <si>
    <t>80 Wach- u.Sicherh.dienste sowie Detekteien</t>
  </si>
  <si>
    <t>79 Reisebüros,-veranst.u.son.Reservier.-DL</t>
  </si>
  <si>
    <t>78 Vermittl. u.Überlassung v.Arbeitskräften</t>
  </si>
  <si>
    <t>77 Vermietung von beweglichen Sachen</t>
  </si>
  <si>
    <t>N Sonstige wirtschaftliche DL</t>
  </si>
  <si>
    <t>75 Veterinärwesen</t>
  </si>
  <si>
    <t>74 Sonst.freiberufl., wiss.u.techn. Tätigk.</t>
  </si>
  <si>
    <t>73 Werbung und Marktforschung</t>
  </si>
  <si>
    <t>72 Forschung und Entwicklung</t>
  </si>
  <si>
    <t>71 Architektur-, Ingenieurbüros; Labore</t>
  </si>
  <si>
    <t>70 Verw.u.Führ. v.Untern.u.Betr.;Unt.berat.</t>
  </si>
  <si>
    <t>69 Rechts-,Steuerberatung, Wirtsch.-prüfung</t>
  </si>
  <si>
    <t>M Freiberufl., wissensch. u. techn. DL</t>
  </si>
  <si>
    <t>68 Grundstücks- und Wohnungswesen</t>
  </si>
  <si>
    <t>L Grundstücks- und Wohnungswesen</t>
  </si>
  <si>
    <t>66 M.Finanz-u.Versicherungs-DL verb.Tätigk.</t>
  </si>
  <si>
    <t>65 Versich.,Rückvers.u.Pens.ka.(o.Soz.vers)</t>
  </si>
  <si>
    <t>64 Erbringung von Finanzdienstleistungen</t>
  </si>
  <si>
    <t>K Finanz- u. Versicherungs-DL</t>
  </si>
  <si>
    <t>63 Informationsdienstleistungen</t>
  </si>
  <si>
    <t>62 DL der Informationstechnologie</t>
  </si>
  <si>
    <t>61 Telekommunikation</t>
  </si>
  <si>
    <t>60 Rundfunkveranstalter</t>
  </si>
  <si>
    <t>59 Film, TV, Kino u. Tonstudio</t>
  </si>
  <si>
    <t>58 Verlagswesen</t>
  </si>
  <si>
    <t>J Information und Kommunikation</t>
  </si>
  <si>
    <t>56 Gastronomie</t>
  </si>
  <si>
    <t>55 Beherbergung</t>
  </si>
  <si>
    <t>I Gastgewerbe</t>
  </si>
  <si>
    <t>53 Post-, Kurier- und Expressdienste</t>
  </si>
  <si>
    <t>52 Lagerei u. Erbr.v. sonst. DL f.d.Verkehr</t>
  </si>
  <si>
    <t>51 Luftfahrt</t>
  </si>
  <si>
    <t>50 Schifffahrt</t>
  </si>
  <si>
    <t>49 Landverkehr u.Transp.i.Rohrfernleitungen</t>
  </si>
  <si>
    <t>H Verkehr und Lagerei</t>
  </si>
  <si>
    <t>47 Einzelhandel (ohne Handel mit Kfz)</t>
  </si>
  <si>
    <t>46 Großhandel (ohne Handel mit Kfz)</t>
  </si>
  <si>
    <t>45 Handel m. Kfz; Inst.halt. u. Rep. v. Kfz</t>
  </si>
  <si>
    <t>G Handel; Instandhalt. u. Rep. v. Kfz</t>
  </si>
  <si>
    <t>43 Vorber.Baust.arb.,Bauinst.,so.Ausbaugew.</t>
  </si>
  <si>
    <t>42 Tiefbau</t>
  </si>
  <si>
    <t>41 Hochbau</t>
  </si>
  <si>
    <t>F Baugewerbe</t>
  </si>
  <si>
    <t>39 Beseitig. v.UW-Verschm. u.sonst.Entsorg.</t>
  </si>
  <si>
    <t>38 Smlg.,Behdlg.u.Beseit.v.Abfäll.;Rückgew.</t>
  </si>
  <si>
    <t>37 Abwasserentsorgung</t>
  </si>
  <si>
    <t>36 Wasserversorgung</t>
  </si>
  <si>
    <t>E WassVers,Abwasser/Abfall,Umweltverschm.</t>
  </si>
  <si>
    <t>35 Energieversorgung</t>
  </si>
  <si>
    <t>D Energieversorgung</t>
  </si>
  <si>
    <t>33 Rep. u.Install. v. Masch. u.Ausrüstungen</t>
  </si>
  <si>
    <t>32 Herstellung von sonstigen Waren</t>
  </si>
  <si>
    <t>31 Herstellung von Möbeln</t>
  </si>
  <si>
    <t>30 Sonstiger Fahrzeugbau</t>
  </si>
  <si>
    <t>29 Hrst. v. Kraftwagen u. Kraftwagenteilen</t>
  </si>
  <si>
    <t>28 Maschinenbau</t>
  </si>
  <si>
    <t>27 Herstellung v. elektrischen Ausrüstungen</t>
  </si>
  <si>
    <t>26 Hrst. v.DV-Gerät., elektr.u.opt.Erzeugn.</t>
  </si>
  <si>
    <t>25 Herstellung von Metallerzeugnissen</t>
  </si>
  <si>
    <t>24 Metallerzeugung und -bearbeitung</t>
  </si>
  <si>
    <t>23 Hrst.v.Glas,Keramik,Verarb.Steine+Erden</t>
  </si>
  <si>
    <t>22 Herstellung v. Gummi- u. Kunststoffwaren</t>
  </si>
  <si>
    <t>21 Herstellung v. pharmazeut. Erzeugnissen</t>
  </si>
  <si>
    <t>20 Herstellung von chemischen Erzeugnissen</t>
  </si>
  <si>
    <t>19 Kokerei und Mineralölverarbeitung</t>
  </si>
  <si>
    <t>18 Druckgewerbe u. Vervielältigung</t>
  </si>
  <si>
    <t>17 Hrst. v. Papier, Pappe u. Waren daraus</t>
  </si>
  <si>
    <t>16 Hrst.v.Holz-,Korb-,Korkwaren(ohne Möbel)</t>
  </si>
  <si>
    <t>15 Herstellung v.Leder,Lederwaren u.Schuhen</t>
  </si>
  <si>
    <t>14 Herstellung von Bekleidung</t>
  </si>
  <si>
    <t>13 Herstellung von Textilien</t>
  </si>
  <si>
    <t>12 Tabakverarbeitung</t>
  </si>
  <si>
    <t>11 Getränkeherstellung</t>
  </si>
  <si>
    <t>10 Hrst. von Nahrungs- und Futtermitteln</t>
  </si>
  <si>
    <t>C Verarbeitendes Gewerbe</t>
  </si>
  <si>
    <t>09 DL f.Bergbau u.Gew.v.Steine u.Erden</t>
  </si>
  <si>
    <t>08 Gewinn. v.Steinen u.Erden,sonst.Bergbau</t>
  </si>
  <si>
    <t>07 Erzbergbau</t>
  </si>
  <si>
    <t>06 Gewinnung von Erdöl und Erdgas</t>
  </si>
  <si>
    <t>05 Kohlenbergbau</t>
  </si>
  <si>
    <t>B Bergbau u. Gewinnung v. Steinen u. Erden</t>
  </si>
  <si>
    <t>03 Fischerei und Aquakultur</t>
  </si>
  <si>
    <t>02 Forstwirtschaft und Holzeinschlag</t>
  </si>
  <si>
    <t>01 Landwirtsch., Jagd u.damit verb. Tätigk.</t>
  </si>
  <si>
    <t>A Land- und Forstwirtschaft, Fischerei</t>
  </si>
  <si>
    <t>Wirtschaftszweige</t>
  </si>
  <si>
    <t xml:space="preserve">darunter </t>
  </si>
  <si>
    <t>September</t>
  </si>
  <si>
    <t>August</t>
  </si>
  <si>
    <t>Juli</t>
  </si>
  <si>
    <t>Juni</t>
  </si>
  <si>
    <t>Mai</t>
  </si>
  <si>
    <t>April</t>
  </si>
  <si>
    <t>März</t>
  </si>
  <si>
    <t>Februar</t>
  </si>
  <si>
    <t>Januar</t>
  </si>
  <si>
    <t>Dezember</t>
  </si>
  <si>
    <t>November</t>
  </si>
  <si>
    <t>Oktober</t>
  </si>
  <si>
    <t>2013/2014</t>
  </si>
  <si>
    <t>2012/2013</t>
  </si>
  <si>
    <t>2011/2012</t>
  </si>
  <si>
    <t>2010/2011</t>
  </si>
  <si>
    <t>2009/2010</t>
  </si>
  <si>
    <t>2008/2009</t>
  </si>
  <si>
    <t>monate</t>
  </si>
  <si>
    <t>Berichts-</t>
  </si>
  <si>
    <t>Unversorgte Bewerber für Berufsausbildungsstellen</t>
  </si>
  <si>
    <t>Unbesetzte Berufsausbildungsstellen</t>
  </si>
  <si>
    <t>Fachhochschulreife dem mittleren Abschluss zugerechnet.</t>
  </si>
  <si>
    <t>Seit dem Schuljahr 2013/14 wird der schulische Teil der</t>
  </si>
  <si>
    <t>Berufliche Fortbildung</t>
  </si>
  <si>
    <t>Duale Ausbildung</t>
  </si>
  <si>
    <t>2005/06</t>
  </si>
  <si>
    <t>2006/07</t>
  </si>
  <si>
    <t>2007/08</t>
  </si>
  <si>
    <t>2008/09</t>
  </si>
  <si>
    <t>%</t>
  </si>
  <si>
    <t>Neu eingetretene Schüler und Schülerinnen</t>
  </si>
  <si>
    <t>Sonstige Vorbildung</t>
  </si>
  <si>
    <t>mit Hochschulreife</t>
  </si>
  <si>
    <t>mit Fachhochschulreife</t>
  </si>
  <si>
    <t>mit mittlerem Abschluss</t>
  </si>
  <si>
    <t>mit Hauptschulabschluss</t>
  </si>
  <si>
    <t>ohne Abschluss</t>
  </si>
  <si>
    <t>Abschluss der Förderschule</t>
  </si>
  <si>
    <t>Schulische Abschlüsse</t>
  </si>
  <si>
    <t>Kreise, kreisfreie Städte und Land
Teilbereich des Berufsbildungssystems</t>
  </si>
  <si>
    <t>Quelle: Landesamt für Statistik Niedersachsen, Hannover.</t>
  </si>
  <si>
    <t>Das Kooperative Berufsgrundbildungsjahr ersetzt die Grundstufe der Berufsschule-Teilzeit und wird für die Auswertung 'Anzahl der Schulen' der Berufsschule-Teilzeit zugeordnet.</t>
  </si>
  <si>
    <t>Seit dem Schuljahr 2009/10 ist in Niedersachsen die Berufseinstiegsschule eingeführt. Sie beinhaltet das Berufsvorbereitungsjahr und die Berufseinstiegsklasse.</t>
  </si>
  <si>
    <t>Die Schulformen sind teilweise untergliedert nach Fachrichtung, Niveau und Dauer.</t>
  </si>
  <si>
    <t>Schule im Sinne von organisatorischer Einheit, d.h. eine Schule kann mehrere Bildungsgänge enthalten.</t>
  </si>
  <si>
    <t>Schulen</t>
  </si>
  <si>
    <t>Insges.</t>
  </si>
  <si>
    <t>privat</t>
  </si>
  <si>
    <t>öffentl.</t>
  </si>
  <si>
    <t>2-jährige Fachschule (einschl. längerer Dauer) TZ</t>
  </si>
  <si>
    <t>2-jährige Fachschule (einschl. längerer Dauer) VZ</t>
  </si>
  <si>
    <t>2-jährige Fachschule(einschl. längerer Dauer) Ins.</t>
  </si>
  <si>
    <t>Berufliches Gymnasium</t>
  </si>
  <si>
    <t>Fachoberschule -Teilzeit</t>
  </si>
  <si>
    <t>Fachoberschule -Vollzeit</t>
  </si>
  <si>
    <t>Fachoberschule -Insgesamt</t>
  </si>
  <si>
    <t>2j.-Berufsfachschule, schulischer Abschluss</t>
  </si>
  <si>
    <t>2j.-Berufsfachschule, beruflicher Abschluss VZ</t>
  </si>
  <si>
    <t>2j.-Berufsfachschule, beruflicher Abschluss Insg.</t>
  </si>
  <si>
    <t>1j.-Berufsfachschule,vorauss. Sek. I (Realschule)</t>
  </si>
  <si>
    <t>Einjährige Berufsfachschule</t>
  </si>
  <si>
    <t>Berufsvorbereitungsjahr</t>
  </si>
  <si>
    <t>Berufseinstiegsklasse</t>
  </si>
  <si>
    <t>Schulisches Berufsgrundbildungsjahr</t>
  </si>
  <si>
    <t>Berufsschule - Teilzeit</t>
  </si>
  <si>
    <t>Schulform</t>
  </si>
  <si>
    <t>Quelle: Landesamt für Statistik Niedersachsen</t>
  </si>
  <si>
    <t>2-jährige Fachschule (einschl. längerer Dauer) insg.</t>
  </si>
  <si>
    <t>2j.-Berufsfachschule, beruflicher Abschluss</t>
  </si>
  <si>
    <t>Schülerinnen und Schüler</t>
  </si>
  <si>
    <t>Quelle: Landesamt für Statistik Niedersachsen.</t>
  </si>
  <si>
    <t>Ausländer in %</t>
  </si>
  <si>
    <t>weiblich in %</t>
  </si>
  <si>
    <t>2007</t>
  </si>
  <si>
    <t>2008</t>
  </si>
  <si>
    <t>2009</t>
  </si>
  <si>
    <t>2010</t>
  </si>
  <si>
    <t>2012</t>
  </si>
  <si>
    <t>Hauswirtschaft</t>
  </si>
  <si>
    <t>Freie Berufe</t>
  </si>
  <si>
    <t>Öffentlicher Dienst</t>
  </si>
  <si>
    <t>Landwirtschaft</t>
  </si>
  <si>
    <t>Handwerk</t>
  </si>
  <si>
    <t>Industrie und Handel</t>
  </si>
  <si>
    <t>Ausbildungsbereich</t>
  </si>
  <si>
    <t>Auszubildende</t>
  </si>
  <si>
    <t>Stadt Wolfsburg insgesamt</t>
  </si>
  <si>
    <t>Kaufmännische Ausbildungsberufe</t>
  </si>
  <si>
    <t>Kaufmännische Sonderberufe nach BBiG</t>
  </si>
  <si>
    <t>Sonstige Berufe</t>
  </si>
  <si>
    <t>Verkehrs‐ und Transportgewerbe</t>
  </si>
  <si>
    <t>Hotel‐ und Gaststättengewerbe</t>
  </si>
  <si>
    <t>Versicherungskaufmann, -Kauffrau</t>
  </si>
  <si>
    <t>Bankkaufmann, -kauffrau</t>
  </si>
  <si>
    <t>Handel</t>
  </si>
  <si>
    <t>Industrie</t>
  </si>
  <si>
    <t>Gewerbliche Ausbildungsberufe gesamt</t>
  </si>
  <si>
    <t>Gewerbliche Sonderberufe nach BBiG</t>
  </si>
  <si>
    <t>Leder, Textil, Bekleidung</t>
  </si>
  <si>
    <t>Papier, Druck</t>
  </si>
  <si>
    <t>Holz</t>
  </si>
  <si>
    <t>Chemie, Physik, Biologie</t>
  </si>
  <si>
    <t>Bau, Steine, Erden</t>
  </si>
  <si>
    <t>Elektrotechnik</t>
  </si>
  <si>
    <t>Metalltechnik</t>
  </si>
  <si>
    <t>Auszubildende am 31.12.2012</t>
  </si>
  <si>
    <t>Auszubildende am 31.12.2013</t>
  </si>
  <si>
    <t>4.</t>
  </si>
  <si>
    <t>3.</t>
  </si>
  <si>
    <t>2.</t>
  </si>
  <si>
    <t>1.</t>
  </si>
  <si>
    <t>männl.</t>
  </si>
  <si>
    <t>davon weiblich</t>
  </si>
  <si>
    <t>DIHK Gruppe</t>
  </si>
  <si>
    <t>im Ausbildungsjahr</t>
  </si>
  <si>
    <t>öffentlich</t>
  </si>
  <si>
    <t>Lehrkräfte</t>
  </si>
  <si>
    <t>Teilzeitbeschäftigt</t>
  </si>
  <si>
    <t>Vollzeitbeschäftigt</t>
  </si>
  <si>
    <t>Trägerschaft</t>
  </si>
  <si>
    <t>Vertragsauflösungsquote</t>
  </si>
  <si>
    <t>Tab. D3-1A: Vertragsauflösungsquote dualer Ausbildungsverhältnisse in der Stadt Wolfsburg nach Ausbildungsbereichen und Geschlecht 2010 bis 2012 (in %)</t>
  </si>
  <si>
    <t>2004/05</t>
  </si>
  <si>
    <t>Schulische Abschlüsse an berufsbildenden Schulen</t>
  </si>
  <si>
    <t>Absolventen/innen mit Abschlusszeugnis in %</t>
  </si>
  <si>
    <t>Absolventen/innen mit Abschlusszeugnis</t>
  </si>
  <si>
    <t>Abgänger/-innen, Absolventen/-innen</t>
  </si>
  <si>
    <r>
      <t>[1]</t>
    </r>
    <r>
      <rPr>
        <i/>
        <sz val="9"/>
        <color theme="1"/>
        <rFont val="Arial"/>
        <family val="2"/>
      </rPr>
      <t xml:space="preserve"> vgl. Strunz, E. (2014): Kindertagesbetreuung vor Ort - Der Betreuungsatlas 2013. Eine Analyse lokaler Unterschiede, Dortmund (</t>
    </r>
    <r>
      <rPr>
        <i/>
        <sz val="9"/>
        <rFont val="Arial"/>
        <family val="2"/>
      </rPr>
      <t>http://www.akjstat.tu-dortmund.de/index.php?id=450</t>
    </r>
    <r>
      <rPr>
        <i/>
        <sz val="9"/>
        <color theme="1"/>
        <rFont val="Arial"/>
        <family val="2"/>
      </rPr>
      <t>).</t>
    </r>
  </si>
  <si>
    <t>Übergangssystem</t>
  </si>
  <si>
    <t>Schulberufssystem</t>
  </si>
  <si>
    <t>Erwerb der Hochschul-zugangsberechtigung</t>
  </si>
  <si>
    <t>Jahr / Kreisstadt</t>
  </si>
  <si>
    <t>Fristgemäß 
eingeschult</t>
  </si>
  <si>
    <t>Fristgemäß
eingeschult</t>
  </si>
  <si>
    <t>Tab. D2-4A: Auszubildende nach Gruppen im Jahr 2013 nach Geschlecht (Anzahl, in %)</t>
  </si>
  <si>
    <t>Kurse gesamt</t>
  </si>
  <si>
    <t>UStd.</t>
  </si>
  <si>
    <t>Kurs-TN
gesamt</t>
  </si>
  <si>
    <t>Kurs-TN
weibl.</t>
  </si>
  <si>
    <t>Kurs-TN
männl.</t>
  </si>
  <si>
    <t>Kurs-TN
Kind</t>
  </si>
  <si>
    <t>Anzahl Stand-/ Lernorte</t>
  </si>
  <si>
    <t>Anzahl Koopera- tionspartner</t>
  </si>
  <si>
    <t>TN
weibl.</t>
  </si>
  <si>
    <t>TN
männl.</t>
  </si>
  <si>
    <t>TN
Kind</t>
  </si>
  <si>
    <t>TN
gesamt</t>
  </si>
  <si>
    <t>Jahr/ Fachbereich</t>
  </si>
  <si>
    <t>Anzahl Teilnehmende</t>
  </si>
  <si>
    <t>VHS Kurse insgesamt</t>
  </si>
  <si>
    <t>Kursteilnehmer insgesamt</t>
  </si>
  <si>
    <t>Kursteilnehmer weiblich</t>
  </si>
  <si>
    <t>Anzahl Kurse</t>
  </si>
  <si>
    <t>unter 18</t>
  </si>
  <si>
    <t>18 bis unter 24</t>
  </si>
  <si>
    <t>25 bis unter 34</t>
  </si>
  <si>
    <t>35 bis unter 49</t>
  </si>
  <si>
    <t>50 bis unter 64</t>
  </si>
  <si>
    <t>65 und älter</t>
  </si>
  <si>
    <t>Hauptschulabschluss</t>
  </si>
  <si>
    <t>Realschulabschluss /
erweiterter Sekundarabschluss I/
Fachschulreife</t>
  </si>
  <si>
    <t>Abitur</t>
  </si>
  <si>
    <t>Name der Schule</t>
  </si>
  <si>
    <t>Gesamtergebnis 
Migration</t>
  </si>
  <si>
    <t>Gesamt 
Schulerzahl</t>
  </si>
  <si>
    <t>Gymnasien</t>
  </si>
  <si>
    <t>Gymnasium Fallersleben</t>
  </si>
  <si>
    <t>Eichendorffschule - Gymnasium</t>
  </si>
  <si>
    <t>Theodor-Heuss-Gymnasium</t>
  </si>
  <si>
    <t>Phoenix Gymnasium Wolfsburg-Vorsfelde</t>
  </si>
  <si>
    <t>Ratsgymnasium</t>
  </si>
  <si>
    <t>Albert-Schweitzer-Gymnasium</t>
  </si>
  <si>
    <t>Oberschule</t>
  </si>
  <si>
    <t>Eichendorffschule Oberschule</t>
  </si>
  <si>
    <t>Realschulen</t>
  </si>
  <si>
    <t>Realschule Vorsfelde</t>
  </si>
  <si>
    <t>Hoffmann-von-Fallersleben-Realschule</t>
  </si>
  <si>
    <t>Ferdinand-Porsche-Realschule</t>
  </si>
  <si>
    <t>Henri-Dunant-Realschule</t>
  </si>
  <si>
    <t>Hauptschulen</t>
  </si>
  <si>
    <t>Hauptschule Vorsfelde</t>
  </si>
  <si>
    <t>Hauptschule Fallersleben</t>
  </si>
  <si>
    <t>Hauptschule Westhagen</t>
  </si>
  <si>
    <t>Gesamtschulen</t>
  </si>
  <si>
    <t>Freie Waldorfschule e.V.</t>
  </si>
  <si>
    <t xml:space="preserve">Heinrich- Nordhoff Gesamtschule </t>
  </si>
  <si>
    <t xml:space="preserve">Neue Schule Wolfsburg </t>
  </si>
  <si>
    <t>Leonardo da Vinci Integrierte Gesamtschule</t>
  </si>
  <si>
    <t>Grundschulen</t>
  </si>
  <si>
    <t>Grundschule Hasenwinkel, Neindorf</t>
  </si>
  <si>
    <t>Evangelische Waldschule Eichelkamp</t>
  </si>
  <si>
    <t>Grundschule Wendschott</t>
  </si>
  <si>
    <t>Hellwinkelschule, Hehlingen</t>
  </si>
  <si>
    <t>Moorkämpeschule</t>
  </si>
  <si>
    <t>Grundschule Schunterwiesen Hattorf-Heiligendorf, Heiligendorf</t>
  </si>
  <si>
    <t>Grundschule Sülfeld</t>
  </si>
  <si>
    <t>Grundschule Altstadt-Vorsfelde</t>
  </si>
  <si>
    <t>Grundschule Ehmen</t>
  </si>
  <si>
    <t>Hellwinkelschule, Nordsteimke</t>
  </si>
  <si>
    <t>Grundschule Fallersleben, Glockenbergschule</t>
  </si>
  <si>
    <t>Grundschule Fallersleben, Eulenschule</t>
  </si>
  <si>
    <t>Grundschule Käferschule, Neuhaus</t>
  </si>
  <si>
    <t>Laagbergschule</t>
  </si>
  <si>
    <t>Grundschule Schunterwiesen Hattorf-Heiligendorf, Hattorf</t>
  </si>
  <si>
    <t xml:space="preserve">Grundschule Käferschule </t>
  </si>
  <si>
    <t>Grundschule Mörse</t>
  </si>
  <si>
    <t>Hellwinkelschule</t>
  </si>
  <si>
    <t>Friedrich-von-Schiller-Schule</t>
  </si>
  <si>
    <t>Grundschule Alt-Wolfsburg</t>
  </si>
  <si>
    <t>Grundschule Heidgarten</t>
  </si>
  <si>
    <t>Eichendorffschule GS für Schüler kath. Bekenntnisses</t>
  </si>
  <si>
    <t>Erich-Kästner-Schule</t>
  </si>
  <si>
    <t>Leonardo da Vinci Grundschule</t>
  </si>
  <si>
    <t>Hans-Christian-Andersen-Schule</t>
  </si>
  <si>
    <t>Grundschule Wohltberg</t>
  </si>
  <si>
    <t>Regenbogenschule</t>
  </si>
  <si>
    <t>Förderschulen</t>
  </si>
  <si>
    <t>Förderschule für Körperliche und motorische Entwicklung</t>
  </si>
  <si>
    <t xml:space="preserve">Pestalozzischule - Förderschule Lernen </t>
  </si>
  <si>
    <t>Förderschule für Körperliche und motorische Entwicklung, Primar</t>
  </si>
  <si>
    <t>Peter-Pan-Schule - Förderschule geistige Entwicklung</t>
  </si>
  <si>
    <t>Gesamtergebnis</t>
  </si>
  <si>
    <t>5</t>
  </si>
  <si>
    <t>Ortsrat</t>
  </si>
  <si>
    <t>Gesamtschule</t>
  </si>
  <si>
    <t>Gymnasium</t>
  </si>
  <si>
    <t>Hauptschule</t>
  </si>
  <si>
    <t>Integrierte Gesamtschule</t>
  </si>
  <si>
    <t>Realschule</t>
  </si>
  <si>
    <t>zusammen</t>
  </si>
  <si>
    <t>Auswärtige</t>
  </si>
  <si>
    <t xml:space="preserve">    Hauptschulen</t>
  </si>
  <si>
    <t xml:space="preserve">     Realschulen</t>
  </si>
  <si>
    <t xml:space="preserve">     Gymnasien</t>
  </si>
  <si>
    <t>Schul-
jahr</t>
  </si>
  <si>
    <t>Schüler
gesamt</t>
  </si>
  <si>
    <t>HS</t>
  </si>
  <si>
    <t>RS</t>
  </si>
  <si>
    <t>GY</t>
  </si>
  <si>
    <t>OBS</t>
  </si>
  <si>
    <t>Schul-</t>
  </si>
  <si>
    <t>GS*</t>
  </si>
  <si>
    <t>OS</t>
  </si>
  <si>
    <t>Gy</t>
  </si>
  <si>
    <t xml:space="preserve">   IGS***</t>
  </si>
  <si>
    <t xml:space="preserve">  DIGS**</t>
  </si>
  <si>
    <t>Freie 
Wald.</t>
  </si>
  <si>
    <t xml:space="preserve">Neue </t>
  </si>
  <si>
    <t>Sonstige</t>
  </si>
  <si>
    <t>Ges.</t>
  </si>
  <si>
    <t xml:space="preserve">Gy </t>
  </si>
  <si>
    <t>jahr</t>
  </si>
  <si>
    <t>Schule</t>
  </si>
  <si>
    <t>Sek I</t>
  </si>
  <si>
    <t>Sek II</t>
  </si>
  <si>
    <t>1983/84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</si>
  <si>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</si>
  <si>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</si>
  <si>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</si>
  <si>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</si>
  <si>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</si>
  <si>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</si>
  <si>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</si>
  <si>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</si>
  <si>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</si>
  <si>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</si>
  <si>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1994/95</t>
  </si>
  <si>
    <t>1995/96</t>
  </si>
  <si>
    <t>1996/97</t>
  </si>
  <si>
    <t>1997/98</t>
  </si>
  <si>
    <t>1998/99</t>
  </si>
  <si>
    <t>1999/00</t>
  </si>
  <si>
    <t>2000/01</t>
  </si>
  <si>
    <t>2001/02</t>
  </si>
  <si>
    <t>2002/03</t>
  </si>
  <si>
    <t>2003/04</t>
  </si>
  <si>
    <t>OBS****</t>
  </si>
  <si>
    <t>Veränd. Vorjahr</t>
  </si>
  <si>
    <t>*    Seit Schuljahr 2010 inklusive Leonardo da Vinci Grundschule</t>
  </si>
  <si>
    <t>**   Die bisherige DIGS wurde zum Schuljahr 2009/10 in die Leonardo da Vinci Gesamtschule umgewandelt</t>
  </si>
  <si>
    <t>*** Seit Schuljahr 2009/10 sind die Heinrich-Nordhoff und  Leonardo da Vinci Integrierte Gesamtschulen</t>
  </si>
  <si>
    <t>**** Seit 2013/14</t>
  </si>
  <si>
    <t xml:space="preserve">Entwicklung "Sonstige" </t>
  </si>
  <si>
    <t>SKG</t>
  </si>
  <si>
    <t>SHK</t>
  </si>
  <si>
    <t>Förder-L</t>
  </si>
  <si>
    <t>Förder-K</t>
  </si>
  <si>
    <t>Förder-G</t>
  </si>
  <si>
    <t>Kolleg</t>
  </si>
  <si>
    <t>Gesamt</t>
  </si>
  <si>
    <t>Moork.</t>
  </si>
  <si>
    <t>Freie Waldorfschule</t>
  </si>
  <si>
    <t>besuchte Schulform</t>
  </si>
  <si>
    <t>Empfehlung</t>
  </si>
  <si>
    <t>IGS</t>
  </si>
  <si>
    <t>SF kurz</t>
  </si>
  <si>
    <t>Mit Mig</t>
  </si>
  <si>
    <t>Ohne Mig</t>
  </si>
  <si>
    <t>Anzahl von Geschlecht</t>
  </si>
  <si>
    <t>ins.</t>
  </si>
  <si>
    <t>Schulgliederung der Zielschule</t>
  </si>
  <si>
    <t>Integrierte Gesamtschule, Freie Waldorfschule</t>
  </si>
  <si>
    <t>Stadt / Bundesland</t>
  </si>
  <si>
    <t>Schüler/innen, Eingangskl. Sek. I (absolut)</t>
  </si>
  <si>
    <t>Hauptschule, KGS - Hauptschulzweig</t>
  </si>
  <si>
    <t>Realschule, KGS - Realschulzweig</t>
  </si>
  <si>
    <t>Gymnasium, KGS - Gymnasialzweig</t>
  </si>
  <si>
    <t>Integrierte Gesamtschule, SmG</t>
  </si>
  <si>
    <t>Ganztagsschulen</t>
  </si>
  <si>
    <t>Schuljahr</t>
  </si>
  <si>
    <t>Ganztags-schüler*</t>
  </si>
  <si>
    <t>Schülerzahl**</t>
  </si>
  <si>
    <t>1 Tag</t>
  </si>
  <si>
    <t>2 Tage</t>
  </si>
  <si>
    <t>3 Tage</t>
  </si>
  <si>
    <t>4 Tage</t>
  </si>
  <si>
    <t>5 Tage</t>
  </si>
  <si>
    <t>Summe Teilnehmer</t>
  </si>
  <si>
    <t>Anteil Teilnehmer</t>
  </si>
  <si>
    <t>Eichendorffschule</t>
  </si>
  <si>
    <t>Erich Kästner Schule</t>
  </si>
  <si>
    <t>GS Alt Wolfsburg</t>
  </si>
  <si>
    <t>GS Ehmen</t>
  </si>
  <si>
    <t>GS Fallersleben</t>
  </si>
  <si>
    <t>Heidgartenschule</t>
  </si>
  <si>
    <t>Käferschule</t>
  </si>
  <si>
    <t>LdV-Grundschule</t>
  </si>
  <si>
    <t>Schillerschule (GS)</t>
  </si>
  <si>
    <t>Schunter</t>
  </si>
  <si>
    <t>Waldschule Eichelkamp</t>
  </si>
  <si>
    <t>Wohltbergschule</t>
  </si>
  <si>
    <t>GS Mörse</t>
  </si>
  <si>
    <t>GS Altstadt-Vorsfelde</t>
  </si>
  <si>
    <t>GS Sülfeld</t>
  </si>
  <si>
    <t>GS Hasenwinkel</t>
  </si>
  <si>
    <t>Neue Schule</t>
  </si>
  <si>
    <t>Ganztagsgrundschulen 
Gesamt</t>
  </si>
  <si>
    <t>Schillerschule (FöK)***</t>
  </si>
  <si>
    <t>Peter Pan (FögB)****</t>
  </si>
  <si>
    <t>* manuelle Auswertung durch Abfrage</t>
  </si>
  <si>
    <t>** amtl. Schulstatistik (Stichtag: 22.08.2013)</t>
  </si>
  <si>
    <t>*** Seit 2012 GTS</t>
  </si>
  <si>
    <t>****Schule mit ganztägigem Betreuungsangebot</t>
  </si>
  <si>
    <t>Liberale-Jüdische Gemeinde</t>
  </si>
  <si>
    <t>Stadtteilbüro Westhagens</t>
  </si>
  <si>
    <t>sonstiges</t>
  </si>
  <si>
    <t>Vatan Sportverein Wolfsburg e. V.</t>
  </si>
  <si>
    <t>U.S.I. Lupo-Martini e. V.</t>
  </si>
  <si>
    <t>Tunesischer Sportclub von 1971 Wolfsburg</t>
  </si>
  <si>
    <t>Tai Chi Wushu-Schule</t>
  </si>
  <si>
    <t>Sportverein KaObic e. V.</t>
  </si>
  <si>
    <t>Sportunion Atletico Wolfsburg e. V.</t>
  </si>
  <si>
    <t>Kuroi-Ookami Kampfsportverein Wolfsburg e. V.</t>
  </si>
  <si>
    <t>Karate Nippon e. V.</t>
  </si>
  <si>
    <t>A.S.P Apulier</t>
  </si>
  <si>
    <t>Amateur-Kick- Box Club e. V.</t>
  </si>
  <si>
    <t>internationale Sportvereine</t>
  </si>
  <si>
    <t>Seva Sangha e. V.</t>
  </si>
  <si>
    <t>„Schenken wir ein Lächeln“</t>
  </si>
  <si>
    <t>Katachel e. V.</t>
  </si>
  <si>
    <t>Deutsch-Indische Gesellschaft</t>
  </si>
  <si>
    <t>Deutsch-Thailändischer Freundeskreis</t>
  </si>
  <si>
    <t>Deutsch-Japanische Gesellschaft e. V. Region: Braunschweig – Peine – Wolfsburg</t>
  </si>
  <si>
    <t>Deutsch-Griechische Gesellschaft Braunschweig –Wolfsburg e. V.</t>
  </si>
  <si>
    <t>Überregional</t>
  </si>
  <si>
    <t>Vereinigung der Tunesier in Deutschland e. V.</t>
  </si>
  <si>
    <t>Tunesische Frauengruppe</t>
  </si>
  <si>
    <t>Türkisch Islamische Gemeinde zu Wolfsburg e. V.</t>
  </si>
  <si>
    <t>Türkische Gemeinde in Wolfsburg e. V.</t>
  </si>
  <si>
    <t>Trommelparadies e. V. – Verein für afrikanische Kultur -</t>
  </si>
  <si>
    <t>Soziale und kulturelle Vereinigung Calabresi Wolfsburg e. V. “Mino Reitano”</t>
  </si>
  <si>
    <t>Rainbow e.V</t>
  </si>
  <si>
    <t>Mexikanisch-Deutsche-Gesellschaft e. V.</t>
  </si>
  <si>
    <t>Lateinamerikanisch-Spanisch-Deutscher-Freundeskreis</t>
  </si>
  <si>
    <t>La Sicilia - Conca D´Oro</t>
  </si>
  <si>
    <t>Kulturverein Apulier e. V.</t>
  </si>
  <si>
    <t>Kurdischer Kulturverein</t>
  </si>
  <si>
    <t>ITZA Mexikanisch-Hispano-Deutscher Kulturkreis e. V.</t>
  </si>
  <si>
    <t>Islamischer Verein Wolfsburg e. V.</t>
  </si>
  <si>
    <t>Internationaler Freundeskreis Wolfsburg e. V.</t>
  </si>
  <si>
    <t>Internationale Frauengruppe</t>
  </si>
  <si>
    <t>Indonesisch-Deutscher Freundeskreis</t>
  </si>
  <si>
    <t>Giovani Italiani Wolfsburg</t>
  </si>
  <si>
    <t>Griechische Gemeinde Wolfsburg e. V.</t>
  </si>
  <si>
    <t>Förderverein Centro Italiano e. V.</t>
  </si>
  <si>
    <t>Flüchtlingshilfe Wolfsburg e. V.</t>
  </si>
  <si>
    <t>Ezidische Akademie Hannover</t>
  </si>
  <si>
    <t>Europäischer Integrations- und Migrationsverein</t>
  </si>
  <si>
    <t>Eine Welt e.V.</t>
  </si>
  <si>
    <t>Deutsch-Türkischer-Verein</t>
  </si>
  <si>
    <t>Deutsch-Polnische-Gesellschaft Wolfsburg-Gifhorn e. V.</t>
  </si>
  <si>
    <t>Deutsch-Italienischer Freundeskreis e. V.</t>
  </si>
  <si>
    <t>Deutsch-Chinesischer Freundschaftsverein e. V.</t>
  </si>
  <si>
    <t>Deutsch-Arabischer Freundeskreis e. V.</t>
  </si>
  <si>
    <t>Deutsch-Afrikanischer Kulturverein</t>
  </si>
  <si>
    <t>Dancefieber</t>
  </si>
  <si>
    <t>creArte e.V.</t>
  </si>
  <si>
    <t>Circolo Toscano</t>
  </si>
  <si>
    <t>Circolo Siciliano L. Pirandello e. V.</t>
  </si>
  <si>
    <t>Circolo Sardo “Grazia Deledda” e. V. Wolfsburg</t>
  </si>
  <si>
    <t>Circolo Culturale Ricreativo Latium e. V.</t>
  </si>
  <si>
    <t>Circolo Culturale Fernando Santi</t>
  </si>
  <si>
    <t>Chinaforum Wolfsburg e. V.</t>
  </si>
  <si>
    <t>Centro de Portugal em Wolfsburg e. V.</t>
  </si>
  <si>
    <t>Azzuri nel Mondo</t>
  </si>
  <si>
    <t>Associazione Nazionali Alpini Sezione Germania Federale e. V.</t>
  </si>
  <si>
    <t>Associazione Culturale Vivere Insieme</t>
  </si>
  <si>
    <t>Afrokulturverein</t>
  </si>
  <si>
    <t>Afghanischer Kulturverein</t>
  </si>
  <si>
    <t>Abruzzen Kulturverein e. V.</t>
  </si>
  <si>
    <t>144 Tage Ferien</t>
  </si>
  <si>
    <t>163 Tage Schulzeit</t>
  </si>
  <si>
    <t>Besucher</t>
  </si>
  <si>
    <t>Öffnungstage im Jahr</t>
  </si>
  <si>
    <t>Tage</t>
  </si>
  <si>
    <t>Quelle: StadtSportBund Wolfsburg e. V.</t>
  </si>
  <si>
    <t>über 60 Jahre</t>
  </si>
  <si>
    <t>41-60 Jahre</t>
  </si>
  <si>
    <t>27-40 Jahre</t>
  </si>
  <si>
    <t>19-26 Jahre</t>
  </si>
  <si>
    <t>15-18 Jahre</t>
  </si>
  <si>
    <t>7-14 Jahre</t>
  </si>
  <si>
    <t>bis 6 Jahre</t>
  </si>
  <si>
    <t>Studierende</t>
  </si>
  <si>
    <t>Hochschule</t>
  </si>
  <si>
    <t>Studierende 
insgesamt</t>
  </si>
  <si>
    <t>Studierende mit 
HZB in Wolfsburg</t>
  </si>
  <si>
    <t>U Freiburg i.Br.</t>
  </si>
  <si>
    <t>BW</t>
  </si>
  <si>
    <t>U Heidelberg</t>
  </si>
  <si>
    <t>U Hohenheim</t>
  </si>
  <si>
    <t>Karlsruher Institut für Technologie (KIT) - Bereich Hochschule</t>
  </si>
  <si>
    <t>U Konstanz</t>
  </si>
  <si>
    <t>U Mannheim</t>
  </si>
  <si>
    <t>U Stuttgart</t>
  </si>
  <si>
    <t>U Tübingen</t>
  </si>
  <si>
    <t>U Ulm</t>
  </si>
  <si>
    <t>Priv. wiss. H Bierbronnen</t>
  </si>
  <si>
    <t>Zeppelin Universität Friedrichshafen (Priv. H)</t>
  </si>
  <si>
    <t>AKAD, Wissenschaftliche H Lahr (Priv. Fern-H für Berufstätige)</t>
  </si>
  <si>
    <t>Priv. wiss. H Stuttgart, Seminar für Waldorfpädagogik</t>
  </si>
  <si>
    <t>H für jüdische Studien Heidelberg</t>
  </si>
  <si>
    <t>U Augsburg</t>
  </si>
  <si>
    <t>BAY</t>
  </si>
  <si>
    <t>U Bamberg</t>
  </si>
  <si>
    <t>U Bayreuth</t>
  </si>
  <si>
    <t>Kath. U Eichstätt-Ingolstadt</t>
  </si>
  <si>
    <t>U Erlangen-Nürnberg</t>
  </si>
  <si>
    <t>U München</t>
  </si>
  <si>
    <t>TU München</t>
  </si>
  <si>
    <t>U der Bundeswehr München</t>
  </si>
  <si>
    <t>H für Politik München</t>
  </si>
  <si>
    <t>U Passau</t>
  </si>
  <si>
    <t>U Regensburg</t>
  </si>
  <si>
    <t>U Würzburg</t>
  </si>
  <si>
    <t>FU Berlin</t>
  </si>
  <si>
    <t>BER</t>
  </si>
  <si>
    <t>TU Berlin</t>
  </si>
  <si>
    <t>Charite - Universitätsmedizin Berlin</t>
  </si>
  <si>
    <t>Humboldt-Universität Berlin</t>
  </si>
  <si>
    <t>ESCP Europe Wirtschaftshochschule Berlin (Priv. H)</t>
  </si>
  <si>
    <t>Europ. School of Management and Technology, Berlin (Priv. H)</t>
  </si>
  <si>
    <t>Hertie School of Governance Berlin (Priv. wiss. H)</t>
  </si>
  <si>
    <t>Steinbeis-H Berlin (Priv. H)</t>
  </si>
  <si>
    <t>Deutsche Universität für Weiterbildung Berlin (Priv. wiss. H)</t>
  </si>
  <si>
    <t>International Psychoanalytic University Berlin (Priv.)</t>
  </si>
  <si>
    <t>Psychologische Hochschule Berlin (Priv. U)</t>
  </si>
  <si>
    <t>ECLA of Bard, a Liberal Arts University in Berlin (Priv. U)</t>
  </si>
  <si>
    <t>Brandenburgische TU Cottbus</t>
  </si>
  <si>
    <t>BRA</t>
  </si>
  <si>
    <t>Europa-U Viadrina Frankfurt (Oder)</t>
  </si>
  <si>
    <t>U Potsdam</t>
  </si>
  <si>
    <t>U Bremen</t>
  </si>
  <si>
    <t>BRE</t>
  </si>
  <si>
    <t>Jacobs University Bremen (Priv. H)</t>
  </si>
  <si>
    <t>U Hamburg</t>
  </si>
  <si>
    <t>HAM</t>
  </si>
  <si>
    <t>TU Hamburg-Harburg</t>
  </si>
  <si>
    <t>Hafencity Universität Hamburg</t>
  </si>
  <si>
    <t>Helmut-Schmidt-Universität Hamburg</t>
  </si>
  <si>
    <t>Bucerius Law School Hamburg (Priv. H)</t>
  </si>
  <si>
    <t>KLU Kühne Logistics University (Priv.)</t>
  </si>
  <si>
    <t>TU Darmstadt</t>
  </si>
  <si>
    <t>HE</t>
  </si>
  <si>
    <t>U Frankfurt a.M.</t>
  </si>
  <si>
    <t>U Gießen</t>
  </si>
  <si>
    <t>U Kassel</t>
  </si>
  <si>
    <t>U Marburg</t>
  </si>
  <si>
    <t>Frankfurt School of Finance &amp; Management-HfB (Priv. H)</t>
  </si>
  <si>
    <t>EBS U für Wirtschaft und Recht (Priv.)</t>
  </si>
  <si>
    <t>U Greifswald</t>
  </si>
  <si>
    <t>MV</t>
  </si>
  <si>
    <t>U Rostock</t>
  </si>
  <si>
    <t>TU Braunschweig</t>
  </si>
  <si>
    <t>TU Clausthal</t>
  </si>
  <si>
    <t>U Göttingen</t>
  </si>
  <si>
    <t>U Hannover</t>
  </si>
  <si>
    <t>Medizinische H Hannover</t>
  </si>
  <si>
    <t>Tierärztliche H Hannover</t>
  </si>
  <si>
    <t>U Hildesheim</t>
  </si>
  <si>
    <t>U Lüneburg</t>
  </si>
  <si>
    <t>U Oldenburg</t>
  </si>
  <si>
    <t>U Osnabrück</t>
  </si>
  <si>
    <t>Universität Vechta</t>
  </si>
  <si>
    <t>TH Aachen</t>
  </si>
  <si>
    <t>NRW</t>
  </si>
  <si>
    <t>U Bielefeld</t>
  </si>
  <si>
    <t>U Bochum</t>
  </si>
  <si>
    <t>U Bonn</t>
  </si>
  <si>
    <t>U Dortmund</t>
  </si>
  <si>
    <t>U Düsseldorf</t>
  </si>
  <si>
    <t>U Duisburg-Essen</t>
  </si>
  <si>
    <t>Fernuniversität Hagen</t>
  </si>
  <si>
    <t>U Köln</t>
  </si>
  <si>
    <t>Deutsche Sporthochschule Köln</t>
  </si>
  <si>
    <t>U Münster</t>
  </si>
  <si>
    <t>U Paderborn</t>
  </si>
  <si>
    <t>U Siegen</t>
  </si>
  <si>
    <t>U Wuppertal</t>
  </si>
  <si>
    <t>Priv. wiss. H Witten-Herdecke</t>
  </si>
  <si>
    <t xml:space="preserve">Deutsche Hochschule der Polizei, Münster </t>
  </si>
  <si>
    <t>TU Kaiserslautern</t>
  </si>
  <si>
    <t>RP</t>
  </si>
  <si>
    <t>U Koblenz-Landau</t>
  </si>
  <si>
    <t>U Mainz</t>
  </si>
  <si>
    <t>Deutsche Universität für Verwaltungswissenschaften Speyer</t>
  </si>
  <si>
    <t>U Trier</t>
  </si>
  <si>
    <t>Priv. wiss. H für Unternehmensführung, Vallendar</t>
  </si>
  <si>
    <t>U des Saarlandes Saarbrücken</t>
  </si>
  <si>
    <t>SAARL</t>
  </si>
  <si>
    <t>TU Chemnitz</t>
  </si>
  <si>
    <t>SACHS</t>
  </si>
  <si>
    <t>TU Dresden</t>
  </si>
  <si>
    <t>TU Bergakademie Freiberg</t>
  </si>
  <si>
    <t>U Leipzig</t>
  </si>
  <si>
    <t>Internationales Hochschulinstitut Zittau</t>
  </si>
  <si>
    <t>DIU-Dresden Intern. University GmbH Dresden (Priv. H)</t>
  </si>
  <si>
    <t>Handelshochschule Leipzig (Priv. H)</t>
  </si>
  <si>
    <t>U Halle</t>
  </si>
  <si>
    <t>SA</t>
  </si>
  <si>
    <t>U Magdeburg</t>
  </si>
  <si>
    <t>U Flensburg</t>
  </si>
  <si>
    <t>SH</t>
  </si>
  <si>
    <t>U Kiel</t>
  </si>
  <si>
    <t>U Lübeck</t>
  </si>
  <si>
    <t>U Erfurt</t>
  </si>
  <si>
    <t>TH</t>
  </si>
  <si>
    <t>TU Ilmenau</t>
  </si>
  <si>
    <t>U Jena</t>
  </si>
  <si>
    <t>Bauhaus-U Weimar</t>
  </si>
  <si>
    <t>PH Freiburg i.Br.</t>
  </si>
  <si>
    <t>PH Heidelberg</t>
  </si>
  <si>
    <t>PH Karlsruhe</t>
  </si>
  <si>
    <t>PH Ludwigsburg</t>
  </si>
  <si>
    <t>PH Schwäbisch Gmünd</t>
  </si>
  <si>
    <t>PH Weingarten</t>
  </si>
  <si>
    <t>Phil.-Theol. H Benediktbeuern (rk)</t>
  </si>
  <si>
    <t>H für Philosophie München (rk)</t>
  </si>
  <si>
    <t>Augustana-H Neuendettelsau (ev)</t>
  </si>
  <si>
    <t>Phil.-Theol. H Frankfurt a.M. (rk)</t>
  </si>
  <si>
    <t>Theol. Fakultät Fulda (rk)</t>
  </si>
  <si>
    <t>Luth.-Theol. H Oberursel (ev)</t>
  </si>
  <si>
    <t>Theologische H Ewersbach in Dietzhölztal (Priv.)</t>
  </si>
  <si>
    <t>Freie Theologische H (FTH) Gießen (Priv.)</t>
  </si>
  <si>
    <t>Evangelische Hochschule Tabor in Marburg (Priv.)</t>
  </si>
  <si>
    <t>H für Kirchenmusik der evang. Kirche von Westfalen, Herford</t>
  </si>
  <si>
    <t>Phil.-Theol. H Münster (rk)</t>
  </si>
  <si>
    <t>Theol. Fakultät Paderborn (rk)</t>
  </si>
  <si>
    <t>Phil.-Theol. H St. Augustin (rk)</t>
  </si>
  <si>
    <t>Kirchliche Hochschule Wuppertal / Bethel (ev)</t>
  </si>
  <si>
    <t>Theol. Fakultät Trier</t>
  </si>
  <si>
    <t>Theol. H Vallendar</t>
  </si>
  <si>
    <t>Theol. H Friedensau</t>
  </si>
  <si>
    <t>Staatl. H für Musik Freiburg i.Br.</t>
  </si>
  <si>
    <t>Staatl. Akademie der Bildenden Künste Karlsruhe</t>
  </si>
  <si>
    <t>Staatl. H für Gestaltung Karlsruhe</t>
  </si>
  <si>
    <t>Staatl. H für Musik Karlsruhe</t>
  </si>
  <si>
    <t>Staatl. H für Musik und Darstellende Kunst Mannheim</t>
  </si>
  <si>
    <t>Staatl. Akademie der Bildenden Künste Stuttgart</t>
  </si>
  <si>
    <t>Staatl. H für Musik und Darstellende Kunst Stuttgart</t>
  </si>
  <si>
    <t>Staatl. H für Musik Trossingen</t>
  </si>
  <si>
    <t>Akademie der Bildenden Künste München</t>
  </si>
  <si>
    <t>H für Fernsehen und Film München</t>
  </si>
  <si>
    <t>H für Musik und Theater München</t>
  </si>
  <si>
    <t>Akademie der Bildenden Künste Nürnberg</t>
  </si>
  <si>
    <t>H für Musik Nürnberg</t>
  </si>
  <si>
    <t>H für Musik Würzburg</t>
  </si>
  <si>
    <t>H für evang. Kirchenmusik Bayreuth</t>
  </si>
  <si>
    <t>H für Kath. Kirchenmusik und Musikpädagogik, Regensburg</t>
  </si>
  <si>
    <t>U der Künste Berlin</t>
  </si>
  <si>
    <t>Kunsthochschule Berlin</t>
  </si>
  <si>
    <t>H für Musik Berlin</t>
  </si>
  <si>
    <t>H für Schauspielkunst Berlin</t>
  </si>
  <si>
    <t>ESMOD Berlin Internationale Kunsthochschule für Mode (Priv.)</t>
  </si>
  <si>
    <t>H für Film und Fernsehen in Potsdam-Babelsberg</t>
  </si>
  <si>
    <t>H für Künste Bremen</t>
  </si>
  <si>
    <t>H für Bildende Künste Hamburg</t>
  </si>
  <si>
    <t>H für Musik und Theater Hamburg</t>
  </si>
  <si>
    <t>H für Bildende Künste Frankfurt a.M. (Städelschule)</t>
  </si>
  <si>
    <t>H für Musik und Darstellende Kunst Frankfurt a.M.</t>
  </si>
  <si>
    <t>H für Gestaltung Offenbach</t>
  </si>
  <si>
    <t>H für Musik und Theater, Rostock</t>
  </si>
  <si>
    <t>H für Bildende Künste Braunschweig</t>
  </si>
  <si>
    <t>Hochschule für Musik, Theater und Medien Hannover</t>
  </si>
  <si>
    <t>H für Musik Detmold</t>
  </si>
  <si>
    <t>Kunstakademie Düsseldorf</t>
  </si>
  <si>
    <t>Robert-Schumann-H Düsseldorf</t>
  </si>
  <si>
    <t>Folkwang-Hochschule Essen</t>
  </si>
  <si>
    <t>KH für Medien Köln</t>
  </si>
  <si>
    <t>H für Musik Köln</t>
  </si>
  <si>
    <t>Kunstakademie Münster</t>
  </si>
  <si>
    <t>Alanus H Alfter (Priv. H)</t>
  </si>
  <si>
    <t>H der Bildenden Künste Saarbrücken</t>
  </si>
  <si>
    <t>Hochschule für Musik, Saarbrücken</t>
  </si>
  <si>
    <t>H für Bildende Künste Dresden</t>
  </si>
  <si>
    <t>H für Kirchenmusik der Evang.-Luth. Landeskirche Sachsens, Dresden</t>
  </si>
  <si>
    <t>H für Musik Dresden</t>
  </si>
  <si>
    <t>Palucca Hochschule für Tanz Dresden</t>
  </si>
  <si>
    <t>H für Graphik und Buchkunst Leipzig</t>
  </si>
  <si>
    <t>H für Musik und Theater Leipzig</t>
  </si>
  <si>
    <t>Burg Giebichenstein Kunsthochschule Halle</t>
  </si>
  <si>
    <t>Evang. H für Kirchenmusik Halle</t>
  </si>
  <si>
    <t>Muthesius Kunsthochschule Kiel</t>
  </si>
  <si>
    <t>Musikhochschule Lübeck</t>
  </si>
  <si>
    <t>H für Musik Weimar</t>
  </si>
  <si>
    <t>FH Aalen</t>
  </si>
  <si>
    <t>H Albstadt-Sigmaringen (FH)</t>
  </si>
  <si>
    <t>FH Biberach a. d. Riss</t>
  </si>
  <si>
    <t>H Esslingen (FH)</t>
  </si>
  <si>
    <t>FH Furtwangen</t>
  </si>
  <si>
    <t>FH Heilbronn</t>
  </si>
  <si>
    <t>H Karlsruhe (FH)</t>
  </si>
  <si>
    <t>FH Konstanz</t>
  </si>
  <si>
    <t>H der Bundesagentur für Arbeit - FH für Arbeitsmanagement, Mannheim</t>
  </si>
  <si>
    <t>H Mannheim (FH)</t>
  </si>
  <si>
    <t>FH Nürtingen</t>
  </si>
  <si>
    <t>FH Offenburg</t>
  </si>
  <si>
    <t>FH Pforzheim</t>
  </si>
  <si>
    <t>Duale Hochschule Baden Württemberg, Stuttgart (FH)</t>
  </si>
  <si>
    <t>FH Ravensburg-Weingarten</t>
  </si>
  <si>
    <t>FH für Technik und Wirtschaft Reutlingen</t>
  </si>
  <si>
    <t>H für Forstwirtschaft Rottenburg (FH)</t>
  </si>
  <si>
    <t>FH für Gestaltung Schwäbisch Gmünd</t>
  </si>
  <si>
    <t>FH Stuttgart, H der Medien</t>
  </si>
  <si>
    <t>FH für Technik Stuttgart</t>
  </si>
  <si>
    <t>FH Ulm - H für Technik</t>
  </si>
  <si>
    <t>Internationale Hochschule Liebenzell</t>
  </si>
  <si>
    <t>SRH Hochschule für Wirtschaft und Medien Calw (Priv. FH)</t>
  </si>
  <si>
    <t>FH Berufsförderungswerk der Stiftung Rehabilitation Heidelberg (Priv. FH)</t>
  </si>
  <si>
    <t>German Graduate School of Management &amp; Law Heilbronn (Priv. FH)</t>
  </si>
  <si>
    <t>Priv. FH Isny</t>
  </si>
  <si>
    <t>Karlshochschule International University, Karlsruhe (Priv. FH)</t>
  </si>
  <si>
    <t>Hochschule der Wirtschaft für Management (HdWM) Mannheim (Priv. FH)</t>
  </si>
  <si>
    <t>Priv. FH für Kunsttherapie Nürtingen</t>
  </si>
  <si>
    <t>Hochschule für internationales Management Heidelberg (Priv. FH)</t>
  </si>
  <si>
    <t>Fernhochschule Riedlingen (Priv. FH)</t>
  </si>
  <si>
    <t>Priv. FH Schwäbisch Hall, H für Gestaltung</t>
  </si>
  <si>
    <t>AKAD, FH Stuttgart (Priv. Fern-FH für Berufstätige)</t>
  </si>
  <si>
    <t>H für Wirtschaft, Technik und Kultur Berlin in Baden Baden (Priv. FH)</t>
  </si>
  <si>
    <t>Merz Akademie Hochschule für Gestaltung, Kunst und Medien, Stuttgart (Priv. FH)</t>
  </si>
  <si>
    <t>Hochschule für Kunst, Design und Populäre Musik Freiburg i. Br. (Priv. FH)</t>
  </si>
  <si>
    <t>Evang. Hochschule Freiburg (FH)</t>
  </si>
  <si>
    <t>Theologisches Seminar Reutlingen (evang. FH)</t>
  </si>
  <si>
    <t>Evangelische Hochschule Ludwigsburg</t>
  </si>
  <si>
    <t>Kath. Hochschule Freiburg i.Br. (FH)</t>
  </si>
  <si>
    <t>FH Amberg-Weiden</t>
  </si>
  <si>
    <t>FH Ansbach</t>
  </si>
  <si>
    <t>FH Aschaffenburg</t>
  </si>
  <si>
    <t>FH Augsburg</t>
  </si>
  <si>
    <t>FH Coburg</t>
  </si>
  <si>
    <t>Hochschule für angewandte Wissenschaften Deggendorf (FH)</t>
  </si>
  <si>
    <t>FH Hof</t>
  </si>
  <si>
    <t>FH Ingolstadt</t>
  </si>
  <si>
    <t>FH Kempten</t>
  </si>
  <si>
    <t>FH Landshut</t>
  </si>
  <si>
    <t>FH München</t>
  </si>
  <si>
    <t>FH Neu-Ulm</t>
  </si>
  <si>
    <t>FH Nürnberg</t>
  </si>
  <si>
    <t>FH Regensburg</t>
  </si>
  <si>
    <t>FH Rosenheim</t>
  </si>
  <si>
    <t>FH Weihenstephan</t>
  </si>
  <si>
    <t>FH Würzburg-Schweinfurt</t>
  </si>
  <si>
    <t>Hochschule für angewandte Wissenschaften Bamberg (Priv. FH)</t>
  </si>
  <si>
    <t>Hochschule Fresenius Idstein in München (Priv. FH)</t>
  </si>
  <si>
    <t>Priv. FH für angewandtes Management, Erding</t>
  </si>
  <si>
    <t>H für angewandte Sprachen, München, SDI (Priv. FH)</t>
  </si>
  <si>
    <t>Macromedia FH der Medien, München (Priv. FH)</t>
  </si>
  <si>
    <t>Munich Business School München (Priv. FH)</t>
  </si>
  <si>
    <t>Wilhelm Löhe Hochschule für angewandte Wissenschaften Fürth (Priv. FH)</t>
  </si>
  <si>
    <t>Hochschule für Gesundheit und Sport Berlin in Ismaning (Priv. FH)</t>
  </si>
  <si>
    <t>Evang. Hochschule Nürnberg (FH)</t>
  </si>
  <si>
    <t>Kath. Stiftungs FH München</t>
  </si>
  <si>
    <t>ASH für Sozialarbeit und Sozialpädagogik Berlin</t>
  </si>
  <si>
    <t>Beuth-HS für Technik Berlin</t>
  </si>
  <si>
    <t>HS für Technik und Wirtschaft Berlin</t>
  </si>
  <si>
    <t>HWR Berlin</t>
  </si>
  <si>
    <t>Touro College Berlin (Priv. FH)</t>
  </si>
  <si>
    <t>Business School Berlin Potsdam H für Management (Priv. FH)</t>
  </si>
  <si>
    <t>bbw Hochschule Berlin (Priv. FH)</t>
  </si>
  <si>
    <t>Akkon HS Berlin (Priv. FH)</t>
  </si>
  <si>
    <t>Best-Sabel-Hochschule Berlin (Priv. FH)</t>
  </si>
  <si>
    <t>Medical School Berlin, H für Gesundheit und Medizin (Priv. FH)</t>
  </si>
  <si>
    <t>Design Akademie Berlin (Priv. FH)</t>
  </si>
  <si>
    <t>HS der populären Künste Berlin (Priv. FH)</t>
  </si>
  <si>
    <t>IB-Hochschule Berlin (Priv. FH)</t>
  </si>
  <si>
    <t>HS für Medien, Kommunikation und Wirtschaft Berlin (Priv. FH)</t>
  </si>
  <si>
    <t>EBC Hochschule Berlin (Priv. FH)</t>
  </si>
  <si>
    <t>Hochschule für Gesundheit und Sport Berlin (Priv. FH)</t>
  </si>
  <si>
    <t>Mediadesign H Berlin (Priv. FH)</t>
  </si>
  <si>
    <t>SRH Hochschule Berlin (Priv. FH)</t>
  </si>
  <si>
    <t>Berliner Technische Kunsthochschule (Priv. FH)</t>
  </si>
  <si>
    <t>H für Wirtschaft, Technik und Kultur Berlin (Priv. FH)</t>
  </si>
  <si>
    <t>DEKRA Hochschule Berlin (Priv. FH)</t>
  </si>
  <si>
    <t>Quadriga Hochschule Berlin (Priv. FH)</t>
  </si>
  <si>
    <t>Evangelische Hochschule Berlin (FH)</t>
  </si>
  <si>
    <t>Katholische Hochschule für Sozialwesen Berlin (FH)</t>
  </si>
  <si>
    <t>German open Business School - HS für Wirtschaft und Verwaltung Berlin (Priv- FH)</t>
  </si>
  <si>
    <t>FH Brandenburg</t>
  </si>
  <si>
    <t>Hochschule für nachhaltige Entwicklung Eberswalde (FH)</t>
  </si>
  <si>
    <t>Hochschule Lausitz, University of Applied Sciences (FH)</t>
  </si>
  <si>
    <t>FH Potsdam</t>
  </si>
  <si>
    <t>Fachhochschule für Sport und Management Potsdam (Priv.)</t>
  </si>
  <si>
    <t>Technische Hochschule Wildau</t>
  </si>
  <si>
    <t>Theol. Seminar (FH) der Evang. Freikirche Elstal</t>
  </si>
  <si>
    <t>H Bremen</t>
  </si>
  <si>
    <t>H Bremerhaven</t>
  </si>
  <si>
    <t>APOLLON H der Gesundheitswirtschaft Bremen (Priv. FH)</t>
  </si>
  <si>
    <t>Hochschule für Internationale Wirtschaft und Logistik (HIWL) Bremen (Priv. FH)</t>
  </si>
  <si>
    <t>H für Angewandte Wissenschaften Hamburg</t>
  </si>
  <si>
    <t>AMD Akademie Mode und Design Hamburg (Priv. FH)</t>
  </si>
  <si>
    <t>Europ. Fern-H Hamburg GmbH Hamburg (Priv. FH)</t>
  </si>
  <si>
    <t>HFH Hamburger Fern-H (Priv. FH)</t>
  </si>
  <si>
    <t>HSBA Hamburg School of Business Admin. (Priv. FH)</t>
  </si>
  <si>
    <t>Evang. H für Soziale Arbeit und Diakonie, Hamburg (FH)</t>
  </si>
  <si>
    <t>EBC Euro Business College Hamburg (Priv. FH)</t>
  </si>
  <si>
    <t>ISS International Business School of Service Management Hamburg (Priv. FH)</t>
  </si>
  <si>
    <t>Hochschule Fresenius Idstein in Hamburg (Priv. FH)</t>
  </si>
  <si>
    <t>Brand Academy Hamburg (Priv. FH)</t>
  </si>
  <si>
    <t>MSH Medical School Hamburg (Priv. FH)</t>
  </si>
  <si>
    <t>h_da - H Darmstadt (FH)</t>
  </si>
  <si>
    <t>FH Frankfurt a.M.</t>
  </si>
  <si>
    <t>FH Fulda</t>
  </si>
  <si>
    <t>Technische Hochschule Mittelhessen (THM), FH</t>
  </si>
  <si>
    <t xml:space="preserve">Hochschule RheinMain (FH) </t>
  </si>
  <si>
    <t>H der Deutschen Gesetzl. Unfallversicherung, Bad Hersfeld (Priv. FH)</t>
  </si>
  <si>
    <t>accadis Hochschule Bad Homburg (Priv. FH)</t>
  </si>
  <si>
    <t>Wilhelm Büchner Hochschule Darmstadt (Priv. Fern-FH)</t>
  </si>
  <si>
    <t>Provadis School of Intern. Management and Technology, Frankfurt a.M. (Priv. FH)</t>
  </si>
  <si>
    <t>Hochschule Fresenius Idstein (Priv. FH)</t>
  </si>
  <si>
    <t>DIPLOMA - FH Nordhessen (Priv. FH)</t>
  </si>
  <si>
    <t>Evangelische Hochschule Darmstadt (EHD), FH</t>
  </si>
  <si>
    <t>CVJM-Hochschule Kassel (Priv. FH)</t>
  </si>
  <si>
    <t>FH Neubrandenburg</t>
  </si>
  <si>
    <t>FH Stralsund</t>
  </si>
  <si>
    <t>FH Wismar</t>
  </si>
  <si>
    <t>Baltic College Schwerin (Priv. FH)</t>
  </si>
  <si>
    <t>Hochschule Braunschweig-Wolfenbüttel (FH)</t>
  </si>
  <si>
    <t>Hochschule Emden/Leer (FH)</t>
  </si>
  <si>
    <t>Hochschule Hannover (FH)</t>
  </si>
  <si>
    <t>Hochschule Weserbergland (HSW), Hameln (Priv.FH)</t>
  </si>
  <si>
    <t>Hochschule Hildesheim/Holzminden/Göttingen (FH)</t>
  </si>
  <si>
    <t>Hochschule Wilhelmshaven/Oldenburg/Elsfleth (FH)</t>
  </si>
  <si>
    <t>Hochschule Osnabrück (FH)</t>
  </si>
  <si>
    <t>Hochschule21, Buxtehude (Priv. FH)</t>
  </si>
  <si>
    <t>FH für Interkulturelle Theologie Hermannsburg (Priv.)</t>
  </si>
  <si>
    <t>Priv. FH Göttingen</t>
  </si>
  <si>
    <t>Priv. FH der Wirtschaft Hannover</t>
  </si>
  <si>
    <t>FH Ottersberg (Priv. FH)</t>
  </si>
  <si>
    <t>Priv. FH für Wirtschaft und Technik Vechta/Diepholz/Oldenburg</t>
  </si>
  <si>
    <t>Leibniz - Fachhochschule Hannover (Priv. FH)</t>
  </si>
  <si>
    <t>FH Aachen</t>
  </si>
  <si>
    <t>FH Bielefeld</t>
  </si>
  <si>
    <t>FH Bochum</t>
  </si>
  <si>
    <t>FH für Gesundheitsberufe in NRW, Bochum</t>
  </si>
  <si>
    <t>FH Bonn-Rhein-Sieg</t>
  </si>
  <si>
    <t>FH Dortmund</t>
  </si>
  <si>
    <t>FH Düsseldorf</t>
  </si>
  <si>
    <t>FH Gelsenkirchen</t>
  </si>
  <si>
    <t>FH Hamm-Lippstadt</t>
  </si>
  <si>
    <t>FH Köln</t>
  </si>
  <si>
    <t>FH Ostwestfalen-Lippe</t>
  </si>
  <si>
    <t>FH Münster</t>
  </si>
  <si>
    <t>FH Niederrhein</t>
  </si>
  <si>
    <t>FH Rhein-Waal</t>
  </si>
  <si>
    <t>FH Südwestfalen</t>
  </si>
  <si>
    <t>FH Westliches Ruhrgebiet</t>
  </si>
  <si>
    <t>Internationale Hochschule Bad Honnef-Bonn (Priv. FH)</t>
  </si>
  <si>
    <t>FH des Mittelstandes (Priv. FH)</t>
  </si>
  <si>
    <t>Fliedner Fachhochschule Düsseldorf (Priv. )</t>
  </si>
  <si>
    <t>Technische FH (TFH) Georg Agricola zu Bochum (Priv. FH)</t>
  </si>
  <si>
    <t>EBZ Business School Bochum (Priv. FH)</t>
  </si>
  <si>
    <t>H der Sparkassen-Finanzgruppe Bonn (Priv. FH)</t>
  </si>
  <si>
    <t>Hochschule Neuss für Internationale Wirtschaft (Priv. FH)</t>
  </si>
  <si>
    <t>Europäische FH (EUFH) Rhein/Erft (Priv.)</t>
  </si>
  <si>
    <t>Mathias Hochschule Rheine (Priv. FH)</t>
  </si>
  <si>
    <t>Priv. FH International School of Management, Dortmund</t>
  </si>
  <si>
    <t>Priv. FH für Ökonomie und Management Essen</t>
  </si>
  <si>
    <t>EBC Hochschule Düsseldorf (Priv. FH)</t>
  </si>
  <si>
    <t>SRH Hochschule für Logistik und Wirtschaft Hamm (Priv. FH)</t>
  </si>
  <si>
    <t>Business and Information Technology School Iserlohn (Priv. FH)</t>
  </si>
  <si>
    <t>Cologne Business School (CBS) - European University of Applied Sciences (Priv. FH)</t>
  </si>
  <si>
    <t>Hochschule Fresenius Idstein in Köln (Priv. FH)</t>
  </si>
  <si>
    <t>Hochschule für Gesundheit und Sport Berlin in Unna (Priv. FH)</t>
  </si>
  <si>
    <t>Priv. Rheinische FH Köln</t>
  </si>
  <si>
    <t>Berliner Technische Kunsthochschule in Iserlohn (Priv. FH)</t>
  </si>
  <si>
    <t>Priv. FH der Wirtschaft Paderborn</t>
  </si>
  <si>
    <t>HS für Medien, Kommunikation und Wirtschaft Berlin in Köln (Priv. FH)</t>
  </si>
  <si>
    <t>FH der Diakonie Bielefeld-Bethel</t>
  </si>
  <si>
    <t>Evang. FH Rheinland-Westfalen-Lippe, Bochum</t>
  </si>
  <si>
    <t>Kath. Hochschule Nordrhein-Westfalen</t>
  </si>
  <si>
    <t>FH Bingen</t>
  </si>
  <si>
    <t>FH Kaiserslautern</t>
  </si>
  <si>
    <t>FH Koblenz</t>
  </si>
  <si>
    <t>Hochschule Ludwigshafen am Rhein (FH)</t>
  </si>
  <si>
    <t>FH Mainz</t>
  </si>
  <si>
    <t>FH Trier</t>
  </si>
  <si>
    <t>FH Worms</t>
  </si>
  <si>
    <t>Kath. FH Mainz</t>
  </si>
  <si>
    <t>H für Technik und Wirtschaft des Saarlandes Saarbrücken</t>
  </si>
  <si>
    <t>Deutsche Hochschule für Prävention und Gesundheitsmanagement, Saarbrücken (Priv. FH)</t>
  </si>
  <si>
    <t>H für Technik und Wirtschaft Dresden</t>
  </si>
  <si>
    <t>H für Technik, Wirtschaft und Kultur Leipzig</t>
  </si>
  <si>
    <t>H Mittweida (University of Applied Sciences)</t>
  </si>
  <si>
    <t>H Zittau/Görlitz (FH)</t>
  </si>
  <si>
    <t>Westsächsische H Zwickau</t>
  </si>
  <si>
    <t>AKAD.Die Privat-Hochschulen.FH Leipzig (Priv. FernFH)</t>
  </si>
  <si>
    <t>Deutsche Telekom H für Telekommunikation, Leipzig (Priv. FH)</t>
  </si>
  <si>
    <t>Hochschule Fresenius Idstein in Zwickau (Priv. FH)</t>
  </si>
  <si>
    <t>Evang. H für Soziale Arbeit, Dresden (FH)</t>
  </si>
  <si>
    <t>Evangelische Hochschule Moritzburg (FH)</t>
  </si>
  <si>
    <t>Fachhochschule Dresden (Priv. FH)</t>
  </si>
  <si>
    <t>DPFA Hochschule Sachsen in Zwickau (Priv. FH)</t>
  </si>
  <si>
    <t>H Anhalt (FH)</t>
  </si>
  <si>
    <t>H Harz (FH)</t>
  </si>
  <si>
    <t>H Magdeburg-Stendal (FH)</t>
  </si>
  <si>
    <t>Hochschule Merseburg (FH)</t>
  </si>
  <si>
    <t>FH Flensburg</t>
  </si>
  <si>
    <t>FH Westküste, Heide</t>
  </si>
  <si>
    <t>FH Kiel</t>
  </si>
  <si>
    <t>FH Lübeck</t>
  </si>
  <si>
    <t>Priv. FH Elmshorn (Nordakademie)</t>
  </si>
  <si>
    <t>AKAD, FH Pinneberg (Priv. Fern-FH für Berufstätige)</t>
  </si>
  <si>
    <t>Priv. FH Wedel</t>
  </si>
  <si>
    <t>FH Erfurt</t>
  </si>
  <si>
    <t>FH Jena</t>
  </si>
  <si>
    <t>FH Nordhausen</t>
  </si>
  <si>
    <t>FH Schmalkalden</t>
  </si>
  <si>
    <t>Adam-Ries-Fachhochschule Erfurt (Priv.)</t>
  </si>
  <si>
    <t>FH Kunst Arnstadt (Priv.)</t>
  </si>
  <si>
    <t>SRH FH für Gesundheit Gera (Priv. FH)</t>
  </si>
  <si>
    <t>FH für öffentliche Verwaltung Kehl</t>
  </si>
  <si>
    <t xml:space="preserve">Hochschule Ludwigsburg für öffentliche Verwaltung und Finanzen </t>
  </si>
  <si>
    <t>FH für Rechtspflege Schwetzingen</t>
  </si>
  <si>
    <t>Staatl. FH für Polizei Villingen-Schwenningen</t>
  </si>
  <si>
    <t>FH des Bundes für öffentliche Verwaltung, Mannheim</t>
  </si>
  <si>
    <t>FH für öffentliche Verwaltung und Rechtspflege in Bayern</t>
  </si>
  <si>
    <t>FH des Bundes für öffentliche Verwaltung, Berlin</t>
  </si>
  <si>
    <t>FH der Polizei Brandenburg (VerwFH) in Oranienburg</t>
  </si>
  <si>
    <t>FH für Finanzen Brandenburg (VerwFH) Königs Wusterhausen</t>
  </si>
  <si>
    <t>H für öffentliche Verwaltung Bremen</t>
  </si>
  <si>
    <t>Hochschule der Polizei, Hamburg (Verw-FH)</t>
  </si>
  <si>
    <t>Norddeutsche Akademie für Finanzen und Steuerrecht Hamburg</t>
  </si>
  <si>
    <t>FH für Archivwesen Marburg</t>
  </si>
  <si>
    <t>VerwFH Rotenburg</t>
  </si>
  <si>
    <t>VerwFH Wiesbaden</t>
  </si>
  <si>
    <t>FH des Bundes für öffentliche Verwaltung, Hessen</t>
  </si>
  <si>
    <t>Verwaltungs-FH Güstrow</t>
  </si>
  <si>
    <t>Norddeutsche Hochschule für Rechtspflege, Hildesheim</t>
  </si>
  <si>
    <t>Hannover, Kommunale FH für Verwaltung in Niedersachsen (Priv. Verw-FH)</t>
  </si>
  <si>
    <t>FH für Rechtspflege NW, Bad Münstereifel</t>
  </si>
  <si>
    <t>FH für Finanzen NW, Nordkirchen</t>
  </si>
  <si>
    <t>FH für öffentliche Verwaltung Nordrhein-Westfalen</t>
  </si>
  <si>
    <t>FH des Bundes für öffentliche Verwaltung</t>
  </si>
  <si>
    <t>FH für Finanzen Edenkoben</t>
  </si>
  <si>
    <t>Hochschule der Deutschen Bundesbank Hachenburg</t>
  </si>
  <si>
    <t>FH für öffentliche Verwaltung Mayen</t>
  </si>
  <si>
    <t>FH für Verwaltung Saarbrücken</t>
  </si>
  <si>
    <t>FH der Sächsischen Verwaltung Meißen</t>
  </si>
  <si>
    <t>H der Sächsischen Polizei, Rothenburg/OL. (FH)</t>
  </si>
  <si>
    <t>FH Polizei Sachsen-Anhalt, Aschersleben</t>
  </si>
  <si>
    <t>FH für Verwaltung und Dienstleistung Altenholz</t>
  </si>
  <si>
    <t>FH des Bundes für öffentliche Verwaltung, Lübeck</t>
  </si>
  <si>
    <t>Thüringer FH für öffentliche Verwaltung Gotha</t>
  </si>
  <si>
    <t>Ort des Erwerbs der Hochschulzugangsberechtigung</t>
  </si>
  <si>
    <t>im Kreis bzw. kreisfreie Stadt</t>
  </si>
  <si>
    <t>in einem anderen Kreis des Bundeslandes</t>
  </si>
  <si>
    <t>in einem anderen Bundesland</t>
  </si>
  <si>
    <t>im Ausland</t>
  </si>
  <si>
    <t>ohne Ortsangabe</t>
  </si>
  <si>
    <t>in Wolfsburg</t>
  </si>
  <si>
    <t>in Niedersachsen</t>
  </si>
  <si>
    <t>Semester
Kreise, krfr. Städte, Länder d. Hochschulstandorts</t>
  </si>
  <si>
    <t>WS 2012/13</t>
  </si>
  <si>
    <t>WS 2011/12</t>
  </si>
  <si>
    <t>WS 2010/11</t>
  </si>
  <si>
    <t>WS 2009/10</t>
  </si>
  <si>
    <t>WS 2008/09</t>
  </si>
  <si>
    <t>Semester
Kreise, krfr. Städte u. Länder des Erwerbs der HZB</t>
  </si>
  <si>
    <t>Studienort</t>
  </si>
  <si>
    <t>Studierende an Hochschulen mit Standorten in mehreren</t>
  </si>
  <si>
    <t>Bundesländern werden am jeweiligen Hochschulstandort und</t>
  </si>
  <si>
    <t>nicht am Hauptsitz der Hochschule nachgewiesen.</t>
  </si>
  <si>
    <t>Studierende im Fernstudium werden im Kreis des Hauptsitzes</t>
  </si>
  <si>
    <t>der Hochschule nachgewiesen</t>
  </si>
  <si>
    <t>Studierende, für die kein Kreis des Erwerbs der</t>
  </si>
  <si>
    <t>Hochschulzugangsberechtigung vorliegt, werden nur im</t>
  </si>
  <si>
    <t>Landesergebnis ausgewiesen</t>
  </si>
  <si>
    <t>Studienafnänger im 1. Hochschulsemster</t>
  </si>
  <si>
    <t>Studienanfänger im Fachsemester</t>
  </si>
  <si>
    <t>ingesamt</t>
  </si>
  <si>
    <t>Hochschulen ingesamt</t>
  </si>
  <si>
    <t>192.672</t>
  </si>
  <si>
    <t>92.393</t>
  </si>
  <si>
    <t>33.549</t>
  </si>
  <si>
    <t>16.969</t>
  </si>
  <si>
    <t>50.435</t>
  </si>
  <si>
    <t>25.304</t>
  </si>
  <si>
    <t>Universitäten zusammen</t>
  </si>
  <si>
    <t>Braunschweig, TU</t>
  </si>
  <si>
    <t>Clausthal, TU</t>
  </si>
  <si>
    <t>Göttingen</t>
  </si>
  <si>
    <t>Hannover, U</t>
  </si>
  <si>
    <t>Hannover, Medizinische H</t>
  </si>
  <si>
    <t>Hannover, Tierärztliche H</t>
  </si>
  <si>
    <t>Hildesheim</t>
  </si>
  <si>
    <t>Lüneburg</t>
  </si>
  <si>
    <t>Oldenburg</t>
  </si>
  <si>
    <t>Osnabrück</t>
  </si>
  <si>
    <t>Vechta, U</t>
  </si>
  <si>
    <t>Kunsthochschulen zusammen</t>
  </si>
  <si>
    <t>Braunschweig, H für bildende Künste</t>
  </si>
  <si>
    <t>Hannover, H für Musik, Theater und Medien</t>
  </si>
  <si>
    <t>Fachhochschulen zusammen</t>
  </si>
  <si>
    <t>Braunschweig-Wolfenbüttel</t>
  </si>
  <si>
    <t>Emden-Leer</t>
  </si>
  <si>
    <t xml:space="preserve">Hannover </t>
  </si>
  <si>
    <t>Hildesheim-Holzminden Göttingen</t>
  </si>
  <si>
    <t>Wilhelmshaven-Oldenburg-Elsfleth</t>
  </si>
  <si>
    <t>Buxtehude, Hochschule 21, Priv. FH</t>
  </si>
  <si>
    <t>Göttingen, Priv. Fern-FH</t>
  </si>
  <si>
    <t>Hameln, Hochschule Weserbergland, Priv. FH</t>
  </si>
  <si>
    <t>Hannover, Leibniz Fachhochschule, Priv. FH</t>
  </si>
  <si>
    <t>Hannover, Priv. FH der Wirtschaft</t>
  </si>
  <si>
    <t>Ottersberg, Priv. H</t>
  </si>
  <si>
    <t>Vechta-Diepholz, Priv. FH für Wirtschaft und Technik</t>
  </si>
  <si>
    <t>FH für interkulturelle Theologie Hermannsburg</t>
  </si>
  <si>
    <t>Verwaltungsfachschulen zusammen</t>
  </si>
  <si>
    <t>Hannover, Kommunale H für Verwaltung in Niedersa.</t>
  </si>
  <si>
    <t>Hildesheim, Norddeutsche H für Rechtspflege</t>
  </si>
  <si>
    <t xml:space="preserve">Quelle: Landesamt für Statistik Niedersachsen, Hannover 2014 </t>
  </si>
  <si>
    <t>Universitäten</t>
  </si>
  <si>
    <t>i</t>
  </si>
  <si>
    <t>Kunsthochschulen</t>
  </si>
  <si>
    <t>Fachhochschulen ohne Verw.-FH</t>
  </si>
  <si>
    <t>Verwaltungsfachschulen</t>
  </si>
  <si>
    <t>Hochschulart Fächergruppe des 1. Studienfachs i = insgesamt, w = weiblich</t>
  </si>
  <si>
    <t>Davon</t>
  </si>
  <si>
    <t>darunter im ersten</t>
  </si>
  <si>
    <t>deutsche Studierende</t>
  </si>
  <si>
    <t>ausländische Studierende</t>
  </si>
  <si>
    <t>Hochschul-</t>
  </si>
  <si>
    <t>Fach-</t>
  </si>
  <si>
    <t>semester</t>
  </si>
  <si>
    <t>Sprach- und Kulturwissenschaften</t>
  </si>
  <si>
    <t>Sport</t>
  </si>
  <si>
    <t>Rechts-, Wirtschafts- und Sozialwissenschaften</t>
  </si>
  <si>
    <t>Mathematik, Naturwissenschaften</t>
  </si>
  <si>
    <t>Humanmedizin, Gesundheitswissenschaften</t>
  </si>
  <si>
    <t>Veterinärmedizin</t>
  </si>
  <si>
    <t>Agrar-, Forst- und Ernährungswissenschaften</t>
  </si>
  <si>
    <t>Ingenieurwissenschaften</t>
  </si>
  <si>
    <t>Kunst, Kunstwissenschaft</t>
  </si>
  <si>
    <t>Sonstige Fächer</t>
  </si>
  <si>
    <t>Hochschule Insgesamt</t>
  </si>
  <si>
    <t>Hochschulen gesamt</t>
  </si>
  <si>
    <t>3</t>
  </si>
  <si>
    <t>4</t>
  </si>
  <si>
    <t>6</t>
  </si>
  <si>
    <t>7</t>
  </si>
  <si>
    <t>8</t>
  </si>
  <si>
    <t>9</t>
  </si>
  <si>
    <t>10</t>
  </si>
  <si>
    <t>Grundschule</t>
  </si>
  <si>
    <t>Klasse 3</t>
  </si>
  <si>
    <t>Klasse 4</t>
  </si>
  <si>
    <t>Klasse 5</t>
  </si>
  <si>
    <t>Klasse 6</t>
  </si>
  <si>
    <t>Klasse 7</t>
  </si>
  <si>
    <t>Klasse 8</t>
  </si>
  <si>
    <t>Klasse 9</t>
  </si>
  <si>
    <t>Klasse 10</t>
  </si>
  <si>
    <t>Allgemeine Hochschulreife</t>
  </si>
  <si>
    <t>Fachhochschulreife</t>
  </si>
  <si>
    <t>Realschulabschluss</t>
  </si>
  <si>
    <t>ohne Hauptschulabschluss</t>
  </si>
  <si>
    <t>Quelle Statistische Ämter des Bundes und der Länder; eigene Berechnungen</t>
  </si>
  <si>
    <t>Absolventen/Abgänger</t>
  </si>
  <si>
    <t>Art des Abschlusses/Abganges</t>
  </si>
  <si>
    <t>Schuljahr 2008/09</t>
  </si>
  <si>
    <t>Schuljahr 2009/10</t>
  </si>
  <si>
    <t>Schuljahr 2010/11</t>
  </si>
  <si>
    <t>Schuljahr 2011/12</t>
  </si>
  <si>
    <t>Schuljahr 2012/13</t>
  </si>
  <si>
    <t>weibl.</t>
  </si>
  <si>
    <t>Hochschulreife</t>
  </si>
  <si>
    <t>Sekundarbereich I und II insgesamt</t>
  </si>
  <si>
    <t> Sekundarbereich II</t>
  </si>
  <si>
    <t>Mittlerer Abschluss</t>
  </si>
  <si>
    <t>  Hochschulreife</t>
  </si>
  <si>
    <t>  Fachhochschulreife (schulischer Teil)</t>
  </si>
  <si>
    <t>Ohne Abschluss</t>
  </si>
  <si>
    <t>  Ohne Fach-/Hochschulreife</t>
  </si>
  <si>
    <t> Sekundarbereich I</t>
  </si>
  <si>
    <t>  10. Schuljahrgang insgesamt</t>
  </si>
  <si>
    <t>   Erweiterter Sekundarabschluss I 2)</t>
  </si>
  <si>
    <t>    dar. Übergänger auf eine gymn. Oberstufe 3)</t>
  </si>
  <si>
    <t>   Sek.abschl.I -RS-Abschluss-</t>
  </si>
  <si>
    <t>   Sek.abschl.I -HS-Abschl.10.Kl.-</t>
  </si>
  <si>
    <t>   Qualifizierter HS-Abschluss 4)</t>
  </si>
  <si>
    <t>   Hauptschulabschluss</t>
  </si>
  <si>
    <t>   HS-Abschl.n.d.10.Kl.d.FöS-Lernen</t>
  </si>
  <si>
    <t>   Abschl. d. Förderschule-Lernen</t>
  </si>
  <si>
    <t>   Ohne Abschluss (nur b. IGS mögl.)</t>
  </si>
  <si>
    <t>  9. Schuljahrgang insgesamt</t>
  </si>
  <si>
    <t>Quelle: Landesamt für Statistik Niedersachsen; eigene Berechnungen</t>
  </si>
  <si>
    <t>   Qualifizierter Hauptschulabschluss 4)</t>
  </si>
  <si>
    <t>   Abschl.d.Förderschule Lernen</t>
  </si>
  <si>
    <t>   Ohne Abschluss</t>
  </si>
  <si>
    <t>  Übrige Absolventen/Abgänger insgesamt</t>
  </si>
  <si>
    <t>   8. SJG u.tiefer, ohne Abschluss</t>
  </si>
  <si>
    <t>   Abgänger aus Förderschule Geistige Entw.</t>
  </si>
  <si>
    <t>Schuljahr 2010/11: Doppelter Abiturjahrgang.</t>
  </si>
  <si>
    <t>1) Die Absolventen/Abgänger der Integrierten Haupt- und Realschule (ab Schuljahr 1995/96 bis 2004/05) sind in der Schulgliederung Hauptschule enthalten.</t>
  </si>
  <si>
    <t>2) Gymnasium, KGS-Gymnasialzweig, IGS, SmG, FWS: Übergänger/-innen auf eine gymnasiale Oberstufe sind nicht</t>
  </si>
  <si>
    <t>   als Absolventen ausgewiesen, da an diesen Schulformen i.d.R. ein höherwertiger Abschluss erworben wird</t>
  </si>
  <si>
    <t>   (2003/04: aus erhebungstechnischen Gründen einschl. Übergänger/-innen; führte zu Mehrfachzählungen im Sek. I und Sek. II).</t>
  </si>
  <si>
    <t>3) Übergänger/-innen auf eine gymnasiale Oberstufe letzmalig 2002/03.</t>
  </si>
  <si>
    <t>4) Der Qualifizierte Hauptschulabschluss wird als eigenständige Abschlussart letztmalig für das Schuljahr 1993/94 ausgewiesen.</t>
  </si>
  <si>
    <t>Schuljahr 2010/11</t>
  </si>
  <si>
    <t>Schuljahr 2011/12</t>
  </si>
  <si>
    <t>Schuljahr 2012/13</t>
  </si>
  <si>
    <t>Weiblich</t>
  </si>
  <si>
    <t>Ausl.</t>
  </si>
  <si>
    <t>Sekundarbereich II</t>
  </si>
  <si>
    <r>
      <t xml:space="preserve">Hochschulreife </t>
    </r>
    <r>
      <rPr>
        <vertAlign val="superscript"/>
        <sz val="10"/>
        <color indexed="8"/>
        <rFont val="Arial"/>
        <family val="2"/>
      </rPr>
      <t>1)</t>
    </r>
  </si>
  <si>
    <t>Fachhochschulreife (schulischer Teil)</t>
  </si>
  <si>
    <t>Ohne Fach-/Hochschulreife</t>
  </si>
  <si>
    <t>Sekundarbereich I</t>
  </si>
  <si>
    <t>10. Schuljahrgang insgesamt</t>
  </si>
  <si>
    <r>
      <t xml:space="preserve">Erweiterter Sekundarabschluss I </t>
    </r>
    <r>
      <rPr>
        <vertAlign val="superscript"/>
        <sz val="10"/>
        <color indexed="8"/>
        <rFont val="Arial"/>
        <family val="2"/>
      </rPr>
      <t>2)</t>
    </r>
  </si>
  <si>
    <r>
      <t xml:space="preserve">dar. Übergänger auf eine gymn. Oberstufe </t>
    </r>
    <r>
      <rPr>
        <vertAlign val="superscript"/>
        <sz val="10"/>
        <color indexed="8"/>
        <rFont val="Arial"/>
        <family val="2"/>
      </rPr>
      <t>3)</t>
    </r>
  </si>
  <si>
    <t>Sek.abschl.I -RS-Abschluss-</t>
  </si>
  <si>
    <t>Sek.abschl.I -HS-Abschl.10.Kl.-</t>
  </si>
  <si>
    <t>HS-Abschl.n.d.10.Kl.d.FöS-Lernen</t>
  </si>
  <si>
    <t>Abschl. d. Förderschule - Lernen</t>
  </si>
  <si>
    <t>Ohne Abschluss (nur b. IGS mögl.)</t>
  </si>
  <si>
    <t>9. Schuljahrgang insgesamt</t>
  </si>
  <si>
    <t>Abschl.d.Förderschule - Lernen</t>
  </si>
  <si>
    <t>Übrige Absolventen/Abgänger insgesamt</t>
  </si>
  <si>
    <t>8. SJG u.tiefer, ohne Abschluss</t>
  </si>
  <si>
    <t>Mit Abschluss d.Förderschule - Geistige Entw.</t>
  </si>
  <si>
    <t>Ohne Abschluss d.Förderschule - Geistige Entw.</t>
  </si>
  <si>
    <t>1) Schuljahr 2010/11: Doppelter Abiturjahrgang.</t>
  </si>
  <si>
    <t>Absolventen ausgewiesen, da an diesen Schulformen i.d.R. ein höherwertiger Abschluss erworben wird (2003/04: aus</t>
  </si>
  <si>
    <t>erhebungstechnischen Gründen einschl. Übergänger/-innen; führte zu Mehrfachzählungen im Sek. I und Sek. II).</t>
  </si>
  <si>
    <t>Quelle: Landesamt für Statistik Niedersachsen, Hannover</t>
  </si>
  <si>
    <t>Geschlecht / Gesamt</t>
  </si>
  <si>
    <t>Schüler/innen, an Förderschulen im aktuellen Jahr</t>
  </si>
  <si>
    <t>Schulart der Wechsler (allgemein bildend)</t>
  </si>
  <si>
    <t>Integrierte Gesamtschule, SmG, Freie Waldorfschule</t>
  </si>
  <si>
    <t>Schüler/innen, Übergänge an Förderschulen</t>
  </si>
  <si>
    <t>Schüler/innen, Übergänge an Förderschulen, in %</t>
  </si>
  <si>
    <t>Schüler/innen, an Förderschulen im Vorjahr</t>
  </si>
  <si>
    <t>Schüler/innen, Übergänge von Förderschulen</t>
  </si>
  <si>
    <t>Schüler/innen, Übergänge von Förderschulen, in %</t>
  </si>
  <si>
    <t>Tab. A1-5A: Wanderungsbewegungen von Einwohnerinnen und Einwohnern in Wolfsburg über die Stadtgrenze in den Jahren 2009 bis 2013</t>
  </si>
  <si>
    <t>Tab. A1-9A: Verteilung der Einwohnerinnen und Einwohner in den Ortsratsbereichen der Stadt Wolfsburg in den Jahren 2000, 2010 und 2020 nach Altersgruppen (in %)</t>
  </si>
  <si>
    <t>Tab. A2-2A: Bevölkerung in der Stadt Wolfsburg nach Geschlecht, Nationalität und Altersgruppen (Stichtag: 31.12.2011; Anzahl, in %)</t>
  </si>
  <si>
    <t>Stichtag
Kreise, kreisfreie Städte und Land
Altersgruppen (unter 3 bis 75 u. m.)</t>
  </si>
  <si>
    <t>Tab. A3-4A: Sozialversicherungspflichtig Beschäftigte in der Stadt Wolfsburg nach Ortsratsbereichen, nach Geschlecht, Altersgruppen und Nationalität im Jahr 2013 (Anzahl)</t>
  </si>
  <si>
    <t>Tab. A3-5A: Arbeitslose in der Stadt Wolfsburg in den Jahren 2008 bis 2013 nach Geschlecht, Altersgruppen und Nationalität (Anzahl, in %)</t>
  </si>
  <si>
    <t>Tab. A4-1A: Haushalte in der Stadt Wolfsburg im Jahr 2013 (Stichtag: 31.12.2013; Anzahl, in %)</t>
  </si>
  <si>
    <t>Tab. A4-3A: Kinder in Haushalten in der Stadt Wolfsburg im Jahr 2013 (Anzahl; in %)</t>
  </si>
  <si>
    <t>Tab. A4-5A: Kinder und Jugendliche (ledige Personen unter 18 Jahre) in Haushalten in der Stadt Wolfsburg nach Ortsratsbereichen (Anzahl)</t>
  </si>
  <si>
    <t>Tab. A4-6A: Anzahl Haushalte nach Zahl der Kinder (ledige Personen unter 18 Jahre) im Haushalt in der Stadt Wolfsburg nach Ortsratsbereichen (Anzahl)</t>
  </si>
  <si>
    <t>Tab. A4-7A: Personen in Bedarfsgemeinschaften nach dem SGB II (BG) / BG mit Kindern in der Stadt Wolfsburg nach Ortsratsbereichen (Anzahl)</t>
  </si>
  <si>
    <t>Tab. A4-2A: Haushalte in der Stadt Wolfsburg nach Anzahl der Kinder im Jahr 2013 (Anzahl)</t>
  </si>
  <si>
    <t>Tab. A4-4A: Haushalte in der Stadt Wolfsburg nach Ortsratsbereichen (Anzahl)</t>
  </si>
  <si>
    <t>Tab. B1-3A: Kinder im Alter von unter 3 Jahren nach täglicher Betreuungszeit in Tageseinrichtungen für Kinder in Wolfsburg 2006 bis 2013  (Anzahl; in %)</t>
  </si>
  <si>
    <t>Tab. B1-1A: Kinder unter 3 Jahre in öffentlich geförderter Kindertagespflege und in Kindertageseinrichtungen in der Stadt Wolfsburg 2006 bis 2013 (Anzahl; in %)</t>
  </si>
  <si>
    <t xml:space="preserve">in % </t>
  </si>
  <si>
    <t>Tab. B3-2A: Anteile der vorzeitig und verspätet eingeschulten sowie der zurückgestellten Kinder in Niedersachsen und der Stadt Wolfsburg von 2009/2010 bis 2013/2014 (in %)</t>
  </si>
  <si>
    <t>ohne Zuwanderungshintergrund</t>
  </si>
  <si>
    <t>mit Zuwanderungshintergrund</t>
  </si>
  <si>
    <t>Quelle: Landesamt für Statistik Niedersachsen, 2014</t>
  </si>
  <si>
    <t>HS in %</t>
  </si>
  <si>
    <t>RS in %</t>
  </si>
  <si>
    <t>GY in %</t>
  </si>
  <si>
    <t xml:space="preserve">OBS in % </t>
  </si>
  <si>
    <t>Quelle: Geschäftsbereich Schule, Abteilung Planung, Entwicklung, Beratung, Wolfsburg 2014</t>
  </si>
  <si>
    <t>Tab. C1-6A: Entwicklung der Schülerzahlen in Wolfsburg nach Schulformen 2000/2001 bis 2013/2014</t>
  </si>
  <si>
    <t>ohne Zuwanderungsgeschichte</t>
  </si>
  <si>
    <t>mit Zuwanderungsgeschichte</t>
  </si>
  <si>
    <t>Mit ZG</t>
  </si>
  <si>
    <t>Ohne ZG</t>
  </si>
  <si>
    <t>Stadt / Land</t>
  </si>
  <si>
    <t>Wiederholungsklasse</t>
  </si>
  <si>
    <t>Wiederholungsart</t>
  </si>
  <si>
    <t>1</t>
  </si>
  <si>
    <t>2</t>
  </si>
  <si>
    <t>11</t>
  </si>
  <si>
    <t>12</t>
  </si>
  <si>
    <t>GS/IGS</t>
  </si>
  <si>
    <t>Wiederholer (freiwillig)</t>
  </si>
  <si>
    <t>Wiederholer (nicht versetzt)</t>
  </si>
  <si>
    <t xml:space="preserve">Klasse 8 </t>
  </si>
  <si>
    <t>Klasse 11</t>
  </si>
  <si>
    <t>Klasse 12</t>
  </si>
  <si>
    <t>mit ZW</t>
  </si>
  <si>
    <t>ohne ZW</t>
  </si>
  <si>
    <t>mit  ZW</t>
  </si>
  <si>
    <t>ohne  ZW</t>
  </si>
  <si>
    <t>Quelle:  Landesamt für Statistik Niedersachsen, 2014</t>
  </si>
  <si>
    <r>
      <rPr>
        <vertAlign val="superscript"/>
        <sz val="9"/>
        <color indexed="8"/>
        <rFont val="Arial"/>
        <family val="2"/>
      </rPr>
      <t>2)</t>
    </r>
    <r>
      <rPr>
        <sz val="9"/>
        <color indexed="8"/>
        <rFont val="Arial"/>
        <family val="2"/>
      </rPr>
      <t xml:space="preserve"> Gymnasium, KGS-Gymnasialzweig, IGS, SmG, FWS: Übergänger/-innen auf eine gymnasiale Oberstufe sind nicht als</t>
    </r>
  </si>
  <si>
    <r>
      <rPr>
        <vertAlign val="superscript"/>
        <sz val="9"/>
        <color indexed="8"/>
        <rFont val="Arial"/>
        <family val="2"/>
      </rPr>
      <t>3)</t>
    </r>
    <r>
      <rPr>
        <sz val="9"/>
        <color indexed="8"/>
        <rFont val="Arial"/>
        <family val="2"/>
      </rPr>
      <t xml:space="preserve"> Übergänger/-innen auf eine gymnasiale Oberstufe letztmalig 2002/03.</t>
    </r>
  </si>
  <si>
    <t>Tab. C3-4A: Ganztagsschulen im Primarbereich in der Stadt Wolfsburg nach Ortsratsbereichen und Anzahl der genutzten Tage (Anzahl; in %)</t>
  </si>
  <si>
    <t>Quelle: Geschäftsbereich Schule, Abteilung Planung, Entwicklung und Beratung, Wolfsburg 2014</t>
  </si>
  <si>
    <t>Teilnehmer</t>
  </si>
  <si>
    <t>Tab. C4-1A: Abgänger aus allgemeinbildenden Schulen in der Stadt Wolfsburg in den Jahren 2009 bis 2012 nach Abschlussart (Anzahl; in %)</t>
  </si>
  <si>
    <t>Quelle: Landesamt für Statistik Niedersachsen; eigene Berechnungen, 2014</t>
  </si>
  <si>
    <t>Tab. C5-1A: Anzahl der Förderschulen in der Stadt Wolfburg von 2005/2006 bis 2013/2014 nach Trägerschaft (Anzahl)</t>
  </si>
  <si>
    <t>Tab. C5-2A: Wechsel von allgemeinbildenen Schulen an Förderschulen in Niedersachsen nach Geschlecht von 2005/2006 bis 2013/2014 (Anzahl, in %)</t>
  </si>
  <si>
    <t>Tab. D1-7A: Gemeldete Berufsausbildungsstellen und Bewerberinnen und Bewerber in den Ausbildungsjahren 2008/09 bis 2013/14 (Anzahl)</t>
  </si>
  <si>
    <t>Tab. D1-8A: Unbesetzte Ausbildungsstellen und unvesorgte Bewerberinnen und Bewerber für Ausbildungsstellen 2008/09 bis 2013/13 nach Berichtsmonaten (Anzahl)</t>
  </si>
  <si>
    <t>Tab. D1-9A: Neu eingetretener Schülerinnen und Schüler nach Teilbereichen des Berufsbildungssystems (Anzahl; in %)</t>
  </si>
  <si>
    <t>Tab. D2-1A: Form und Trägerschaft der berufsbildenden Schulen in Wolfsburg 2005/06 bis 2013/14 (Anzahl)</t>
  </si>
  <si>
    <t>Tab. D2-5A: Lehrerinnen  und Lehrer an berufsbildenden Schulen in Wolfsburg nach Trägerschaft, Beschäftigungsumfang und Geschlecht 2005/2006 bis 2013/2014 (Anzahl; in %)</t>
  </si>
  <si>
    <t>Quelle: statistische Ämter des Bundes und der Länder 2014</t>
  </si>
  <si>
    <t>Tab: E1-4A: Herkunft der Studierenden in Wolfsburg nach Ort des Erwerbs der Hochschulzugangsberechtigung in den Wintersemestern 2008/2009 bis 2012/2013 (in %)</t>
  </si>
  <si>
    <t>Tab: E1-3A: Herkunft der Studierenden in Wolfsburg nach Ort des Erwerbs der Hochschulzugangsberechtigung und Geschlecht im Wintersemester von 2008/2009 bis 2012/2013 (in %)</t>
  </si>
  <si>
    <t>Tab: E2-1A: Studienort der Studierenden aus Wolfsburg nach Geschlecht im Wintersemester von 2008/2009 bis 2012/2013 (in %)</t>
  </si>
  <si>
    <t>Tab. E2-2A: Studierende an deutschen Hochschulen mit einer Hochschulzugangsberechtigung aus Wolfsburg im Wintersemester 2012/2013 (Anzahl)</t>
  </si>
  <si>
    <t>Quelle: Statistische Ämter des Bundes und der Länder</t>
  </si>
  <si>
    <t>Quelle: Statistische Ämter des Bundes und der Länder, 2014</t>
  </si>
  <si>
    <t>Tab. E2-3A: Studierende und Studienanfängerinnen und -anfänger in Niedersachsen im Wintersemester 2014/15 Haupt- und Nebenhörer, ohne Beurlaubte (Anzahl)</t>
  </si>
  <si>
    <t>Tab. G1-7A: Internationale Kulturvereine in Wolfsburg</t>
  </si>
  <si>
    <t>Tab. G1-8A: Mitglieder in den Sportvereinen in Wolfsburg in den Jahren 2013 und 2014 nach Geschlecht und Altersgruppen (Anzahl)</t>
  </si>
  <si>
    <t>trifft zu</t>
  </si>
  <si>
    <t xml:space="preserve">trifft eher zu </t>
    <phoneticPr fontId="11" type="noConversion"/>
  </si>
  <si>
    <t xml:space="preserve">trifft eher nicht zu </t>
  </si>
  <si>
    <t xml:space="preserve">trifft nicht zu </t>
  </si>
  <si>
    <t>N</t>
    <phoneticPr fontId="11" type="noConversion"/>
  </si>
  <si>
    <t>M</t>
    <phoneticPr fontId="11" type="noConversion"/>
  </si>
  <si>
    <t>Std</t>
    <phoneticPr fontId="11" type="noConversion"/>
  </si>
  <si>
    <t>regelmäßig an Fortbildungen teilzunehmen, ist für das pädagogische oder adäquat qualifizierte Personal bei uns selbstverständlich</t>
  </si>
  <si>
    <t>ein Schwerpunkt von Fortbildungen in letzter Zeit war die inklusive Bildung</t>
  </si>
  <si>
    <t>ein Schwerpunkt von Fortbildungen in letzter Zeit war die integrative Bildung</t>
  </si>
  <si>
    <t>von den Erzieherinnen und Erziehern geht kaum einer gerne zu Fortbildungen</t>
  </si>
  <si>
    <t>Quelle: Befragung der Kitas, Oktober 2014, eigene Auswertung</t>
  </si>
  <si>
    <t xml:space="preserve">verbessert </t>
  </si>
  <si>
    <t xml:space="preserve">eher verbessert </t>
  </si>
  <si>
    <t xml:space="preserve">unverändert </t>
  </si>
  <si>
    <t xml:space="preserve">eher ver-schlechtert </t>
  </si>
  <si>
    <t>verschlechtert</t>
    <phoneticPr fontId="11" type="noConversion"/>
  </si>
  <si>
    <t>N</t>
    <phoneticPr fontId="11" type="noConversion"/>
  </si>
  <si>
    <t>M</t>
    <phoneticPr fontId="11" type="noConversion"/>
  </si>
  <si>
    <t>die gesamte Situation an der Kindertagesstätte</t>
  </si>
  <si>
    <t>die Stellenbesetzung mit Fachpersonal</t>
  </si>
  <si>
    <t>die Kooperation im Team der Erzieherinnen</t>
  </si>
  <si>
    <t xml:space="preserve">das Klima an der Kindertagesstätte als Lebensort der Kinder </t>
  </si>
  <si>
    <t>das Verhältnis von Kindern mit und ohne heilpädagogische Unterstützung untereinander</t>
  </si>
  <si>
    <t>die Zusammenarbeit mit den Eltern</t>
  </si>
  <si>
    <t>die Unterstützung der Kindertagesstätte durch das gesellschaftliche Umfeld</t>
  </si>
  <si>
    <t>Tab. Q2-8A: Auswirkungen der indigrativen Bildung auf die pädagogische Situation in den Kitas in Wolfsburg (Anzahl)</t>
  </si>
  <si>
    <t>gut</t>
  </si>
  <si>
    <t>eher gut</t>
  </si>
  <si>
    <t>eher schlecht</t>
  </si>
  <si>
    <t>schlecht</t>
  </si>
  <si>
    <t>ich habe keine</t>
  </si>
  <si>
    <t>N</t>
    <phoneticPr fontId="10" type="noConversion"/>
  </si>
  <si>
    <t>M</t>
    <phoneticPr fontId="10" type="noConversion"/>
  </si>
  <si>
    <t>Std</t>
    <phoneticPr fontId="10" type="noConversion"/>
  </si>
  <si>
    <r>
      <t xml:space="preserve">Meine Erfahrungen mit der </t>
    </r>
    <r>
      <rPr>
        <b/>
        <i/>
        <sz val="9"/>
        <rFont val="Arial"/>
      </rPr>
      <t xml:space="preserve">integrativen Bildung </t>
    </r>
    <r>
      <rPr>
        <sz val="9"/>
        <rFont val="Arial"/>
      </rPr>
      <t>sind...</t>
    </r>
  </si>
  <si>
    <r>
      <t xml:space="preserve">Meine Erfahrungen mit der </t>
    </r>
    <r>
      <rPr>
        <b/>
        <i/>
        <sz val="9"/>
        <rFont val="Arial"/>
      </rPr>
      <t xml:space="preserve">inklusiven Bildung </t>
    </r>
    <r>
      <rPr>
        <sz val="9"/>
        <rFont val="Arial"/>
      </rPr>
      <t>sind...</t>
    </r>
  </si>
  <si>
    <t>Herausforderungen/Probleme mit...</t>
  </si>
  <si>
    <t>große</t>
  </si>
  <si>
    <t>eher große</t>
    <phoneticPr fontId="10" type="noConversion"/>
  </si>
  <si>
    <t>eher geringe</t>
    <phoneticPr fontId="10" type="noConversion"/>
  </si>
  <si>
    <t xml:space="preserve">geringe </t>
  </si>
  <si>
    <t xml:space="preserve">keine </t>
  </si>
  <si>
    <t>Entwicklungs- und Sprachvoraussetzungen</t>
  </si>
  <si>
    <t>den sehr unterschiedlichen Entwicklungsvoraussetzungen der Kinder und Jugendlichen</t>
  </si>
  <si>
    <t>dem Umgang mit Kindern und Jugendlichen, die die deutsche Sprache unzureichend beherrschen</t>
  </si>
  <si>
    <t>einer unzureichenden Unterstützung der Kinder und Jugendlichen durch das Elternhaus</t>
  </si>
  <si>
    <t xml:space="preserve">Verhalten der Kinder und Jugendlichen      </t>
  </si>
  <si>
    <t>dem Umgang mit verhaltensauffälligen Kindern und Jugendlichen</t>
  </si>
  <si>
    <t>der Integration behinderter Kinder und Jugendlicher</t>
  </si>
  <si>
    <t>Institutionelle Aspekte</t>
  </si>
  <si>
    <t>verschiedenen Einrichtungsstandorten</t>
  </si>
  <si>
    <t>der Arbeitsbelastung des pädagogischen Personals</t>
  </si>
  <si>
    <t>der Zusammenarbeit mit sonderpädagogischem Personal</t>
  </si>
  <si>
    <t>dem baulichen Zustand der Schule bzw. einzelner Bereiche</t>
  </si>
  <si>
    <t>Außenbeziehungen (z.B. Elternarbeit)</t>
  </si>
  <si>
    <t>einem großem Anforderungsdruck von Seiten der Eltern</t>
  </si>
  <si>
    <t>der sozialen Lage (dem sozialen Umfeld) von Kindern und Jugendlichen</t>
  </si>
  <si>
    <t>triftt eher zu</t>
    <phoneticPr fontId="10" type="noConversion"/>
  </si>
  <si>
    <t>N</t>
    <phoneticPr fontId="10" type="noConversion"/>
  </si>
  <si>
    <t>M</t>
    <phoneticPr fontId="10" type="noConversion"/>
  </si>
  <si>
    <t>Std</t>
    <phoneticPr fontId="10" type="noConversion"/>
  </si>
  <si>
    <t>von den Kolleginnen und Kollegen geht kaum einer gerne zu Fortbildungen</t>
  </si>
  <si>
    <t xml:space="preserve">gut </t>
  </si>
  <si>
    <t xml:space="preserve">eher gut </t>
  </si>
  <si>
    <t xml:space="preserve">eher schlecht </t>
  </si>
  <si>
    <t xml:space="preserve">Schlecht </t>
  </si>
  <si>
    <t>räumliche Ausstattung des Schulgebäudes insgesamt</t>
  </si>
  <si>
    <t>Beschaffenheit des Schulgeländes</t>
  </si>
  <si>
    <t>Verfügbarkeit räumlicher Bedingungen für inklusive Bildung</t>
  </si>
  <si>
    <t>Barrierefreiheit</t>
  </si>
  <si>
    <t>Differenzierungsräume für sonderpädagogische Unterstützung</t>
  </si>
  <si>
    <t xml:space="preserve">sanitäre Einrichtungen </t>
  </si>
  <si>
    <t>stark</t>
  </si>
  <si>
    <t>eher stark</t>
  </si>
  <si>
    <t>weniger stark</t>
  </si>
  <si>
    <t>nicht stark</t>
  </si>
  <si>
    <t>N</t>
    <phoneticPr fontId="10" type="noConversion"/>
  </si>
  <si>
    <t>M</t>
    <phoneticPr fontId="10" type="noConversion"/>
  </si>
  <si>
    <t>Std</t>
    <phoneticPr fontId="10" type="noConversion"/>
  </si>
  <si>
    <t>guter Ruf der Schule</t>
  </si>
  <si>
    <t>Wohlfühlen der Kinder und Jugendlichen in der Schule</t>
  </si>
  <si>
    <t>guter Umgang der Kinder und Jugendlichen mit und ohne sonderpädagogische Unterstützung miteinander</t>
  </si>
  <si>
    <t>guter Kontakt insbesondere zu den Eltern der Kinder und Jugendlichen mit sonderpädagogischer Unterstützung</t>
  </si>
  <si>
    <t>Meine Erwartungen hinsichtlich…</t>
  </si>
  <si>
    <t>wurden voll und ganz erfüllt</t>
  </si>
  <si>
    <t>wurden eher erfüllt</t>
  </si>
  <si>
    <t>wurden eher nicht erfüllt</t>
  </si>
  <si>
    <t>wurden  nicht erfüllt</t>
  </si>
  <si>
    <t>der Verbesserung der Personalsituation</t>
  </si>
  <si>
    <t>der Verbesserung der räumlichen Ausstattung</t>
  </si>
  <si>
    <t>der Verbesserung der sächlichen Ausstattung</t>
  </si>
  <si>
    <t>der Verbesserung der Entwicklungsmöglichkeiten aller Kinder und Jugendlichen</t>
  </si>
  <si>
    <t>der Verbesserung der schulischen Leistungen aller Kinder und Jugendlichen</t>
  </si>
  <si>
    <t>Meine Erfahrungen mit der integrativen Bildung sind...</t>
  </si>
  <si>
    <t>Meine Erfahrungen mit der inklusiven Bildung sind...</t>
  </si>
  <si>
    <t>verschlechtert</t>
    <phoneticPr fontId="10" type="noConversion"/>
  </si>
  <si>
    <t>die gesamte Situation an Ihrer Schule</t>
  </si>
  <si>
    <t>die Stellenbesetzung mit Fachkräften</t>
  </si>
  <si>
    <t>die Besetzung von Stellen für sonstiges Personal</t>
  </si>
  <si>
    <t>die Kooperation im Team der Lehrer</t>
    <phoneticPr fontId="10" type="noConversion"/>
  </si>
  <si>
    <t>das Klima an der Schule als Lern- und Lebensort der Kinder und Jugendlichen</t>
    <phoneticPr fontId="10" type="noConversion"/>
  </si>
  <si>
    <t>das Verhältnis von Kindern und Jugendlichen mit und ohne sonderpädagogische Unterstützung untereinander</t>
    <phoneticPr fontId="10" type="noConversion"/>
  </si>
  <si>
    <t>gegenseitiger Respekt und Verantwortungsübernahme bei den Kindern und Jugendlichen</t>
  </si>
  <si>
    <t>die Unterstützung der Schule durch das gesellschaftliche Umfeld</t>
  </si>
  <si>
    <t>die Leistungen aller Schülerinnen und Schüler haben sich …</t>
  </si>
  <si>
    <t>die Leistungen der Schülerinnen und Schüler mit sonderpädagogischer Unterstützung haben sich…</t>
  </si>
  <si>
    <t>die Leistungen der Schülerinnen und Schüler ohne sonderpädagogischer Unterstützung haben sich…</t>
  </si>
  <si>
    <r>
      <rPr>
        <sz val="36"/>
        <rFont val="Calibri"/>
        <family val="2"/>
        <scheme val="minor"/>
      </rPr>
      <t xml:space="preserve">A </t>
    </r>
    <r>
      <rPr>
        <sz val="10"/>
        <rFont val="Calibri"/>
        <family val="2"/>
        <scheme val="minor"/>
      </rPr>
      <t>Rahmenbedingungen für Bildung in Wolfsburg</t>
    </r>
  </si>
  <si>
    <t>A2 Bevölkerung mit Zuwanderungsgeschichte</t>
  </si>
  <si>
    <t>A3 Wirtschaftliche Infrastruktur und Arbeitsmarkt</t>
  </si>
  <si>
    <r>
      <rPr>
        <b/>
        <sz val="12"/>
        <rFont val="Calibri"/>
        <family val="2"/>
        <scheme val="minor"/>
      </rPr>
      <t xml:space="preserve">A1 </t>
    </r>
    <r>
      <rPr>
        <b/>
        <sz val="12"/>
        <color indexed="9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 xml:space="preserve">Bevölkerungsstruktur und demografische Entwicklung in Wolfsburg
</t>
    </r>
  </si>
  <si>
    <r>
      <t xml:space="preserve">B </t>
    </r>
    <r>
      <rPr>
        <sz val="10"/>
        <rFont val="Calibri"/>
        <family val="2"/>
      </rPr>
      <t>Frühkindliche Bildung, Betreuung und Erziehung</t>
    </r>
  </si>
  <si>
    <t>B3 Übergänge in die Schule</t>
  </si>
  <si>
    <r>
      <t xml:space="preserve">C 
</t>
    </r>
    <r>
      <rPr>
        <sz val="11"/>
        <rFont val="Calibri"/>
        <family val="2"/>
        <scheme val="minor"/>
      </rPr>
      <t>Allgemeinbildende Schule</t>
    </r>
  </si>
  <si>
    <t>C3 Angebote und Nutzung ganztätiger Bildung, Förderung und Betreuung</t>
  </si>
  <si>
    <t>C4 Schulabschlüsse, Schulabgänger ohne Abschluss</t>
  </si>
  <si>
    <t>C5 Sonderpädagogische Unterstützung in Förderschulen</t>
  </si>
  <si>
    <r>
      <t xml:space="preserve">D </t>
    </r>
    <r>
      <rPr>
        <sz val="10"/>
        <rFont val="Calibri"/>
        <family val="2"/>
        <scheme val="minor"/>
      </rPr>
      <t>Berufliche Bildung</t>
    </r>
  </si>
  <si>
    <t>F1 Allgemeine Weiterbildung</t>
  </si>
  <si>
    <t>F2 Familienbildung</t>
  </si>
  <si>
    <t>G1 Non-formale Bildungsangebote in Wolfsburg im Überblick</t>
  </si>
  <si>
    <t>Q2 Personelle, räumliche und sächliche Ausstattung für integrative Bildung in Kindertageseinrichtungen und inklusive Bildung in Schule in Wolfsburg</t>
  </si>
  <si>
    <t>Q3 Inklusive Bildung und die Qualität in Schulen in Wolfsburg</t>
  </si>
  <si>
    <t>A4 Soziale Kontexte des Aufwachsens von Kindern und Jugendlichen in Wolfsburg</t>
  </si>
  <si>
    <t>B1  Angebote und Nutzung von Einrichtungen für unter 3-Jährige</t>
  </si>
  <si>
    <t xml:space="preserve">B2 Angebote und Nutzung von Einrichtungen für Kinder von 3 bis 6 Jahren </t>
  </si>
  <si>
    <t>C1 Übergänge und Wechsel im Schulsystem</t>
  </si>
  <si>
    <t>C2 Wiederholer und Abbrecher</t>
  </si>
  <si>
    <t>D1 Übergänge in die berufliche Ausbildung</t>
  </si>
  <si>
    <t>D2 berufliche Schulen</t>
  </si>
  <si>
    <t>D3 Ausbildungsverläufe und Ausbildungserfolg</t>
  </si>
  <si>
    <t>E2 Studierende mit einer Hochschulzugangsberechtigung aus Wolfsburg</t>
  </si>
  <si>
    <t>Öffentliche Träger</t>
  </si>
  <si>
    <r>
      <t xml:space="preserve">Hochschulreife </t>
    </r>
    <r>
      <rPr>
        <vertAlign val="superscript"/>
        <sz val="10"/>
        <rFont val="Arial"/>
        <family val="2"/>
      </rPr>
      <t>1)</t>
    </r>
  </si>
  <si>
    <r>
      <t xml:space="preserve">Erweiterter Sekundarabschluss I </t>
    </r>
    <r>
      <rPr>
        <vertAlign val="superscript"/>
        <sz val="10"/>
        <rFont val="Arial"/>
        <family val="2"/>
      </rPr>
      <t>2)</t>
    </r>
  </si>
  <si>
    <r>
      <t xml:space="preserve">dar. Übergänger auf eine gymn. Oberstufe </t>
    </r>
    <r>
      <rPr>
        <vertAlign val="superscript"/>
        <sz val="10"/>
        <rFont val="Arial"/>
        <family val="2"/>
      </rPr>
      <t>3)</t>
    </r>
  </si>
  <si>
    <t xml:space="preserve">Anzahl </t>
  </si>
  <si>
    <t>Quelle: Statistische Ämter des Bundes und der Länder; eigene Berechnungen</t>
  </si>
  <si>
    <t>Tab. C4-2A: Abgänger aus allgemeinbildenden Schulen in der Stadt Wolfsburg in den Jahren 2009 bis 2012 nach Abschlussart und Geschlecht (Anzahl; in %)</t>
  </si>
  <si>
    <t xml:space="preserve">Tab. C4-3A: Abgänger aus allgemeinbildenden Schulen in der Stadt Wolfsburg und in Niedersachsen in den Schuljahren 2008/09 bis 2012/13 nach Abschlussart und Geschlecht (Anzahl; in %) </t>
  </si>
  <si>
    <t xml:space="preserve">Tab. C4-4A: Anzahl der weiblichen Abgänger aus allgemeinbildenden Schulen in der Stadt Wolfsburg und Niedesachsen in den Schuljahren 2008/09 bis 2012/13 nach Abschlussart (Anzahl) </t>
  </si>
  <si>
    <t>Tab. C4-5A: Abgänger aus allgemeinbildenden Schulen in Wolfsburg (ohne Abendgymnasien und Kollegs) in den Schuljahren 2010/11 bis 2012/13 nach Abschlussart, Geschlecht und Nationalität (Anzahl; in %)</t>
  </si>
  <si>
    <t>Tab. C5-3A: Wechsel von allgemeinbildenen Schulen an Förderschulen in Wolfsburg nach Geschlecht von 2005/2006 bis 2013/2014 (Anzahl, in %)</t>
  </si>
  <si>
    <t>Tab. C5-4A: Wechsel von Förderschulen an allgemeinbildenen Schulen in Niedersachen nach Geschlecht von 2005/2006 bis 2013/2014 (Anzahl; in %)</t>
  </si>
  <si>
    <t>Tab. C5-5A: Wechsel von Förderschulen an allgemeinbildenen Schulen in Wolfsburg nach Geschlecht von 2005/2006 bis 2013/2014 (Anzahl; in %)</t>
  </si>
  <si>
    <t>Tab. Q2-10A: Herausforderungen und Probleme für die Leitungen von Schulen in Wolfsburg (Anzahl)</t>
  </si>
  <si>
    <t>Tab. Q2-11A: Einschätzung des Qualifizierungsverhaltens des pädagogischen Personals in Schulen in Wolfsburg (Anzahl)</t>
  </si>
  <si>
    <t>Tab. Q2-12A: Räumliche Bedingungen für inklusive Bildung in den Schulen (Anzahl)</t>
  </si>
  <si>
    <t>Tab. Q2-13A: Einschätzung der Ausprägung bestimmter Merkmale der Schule (Anzahl)</t>
  </si>
  <si>
    <t>Tab. Q2-14A: Einschätzung der Erwartung an inklusive Bildung (Anzahl)</t>
  </si>
  <si>
    <t>Tab. Q2-15A: Einschätzung der bisherigen Erfahrungen mit der integrativen und mit der inklusiven Bildung in den Schulen (Anzahl)</t>
  </si>
  <si>
    <t>Tab. Q3-1A: Auswirkungen der inklusiven Bildung auf wichtige Aspekte des Schullebens (Anzahl)</t>
  </si>
  <si>
    <t>Quelle: Befragung der Schulen, Oktober 2014, eigene Auswertung</t>
  </si>
  <si>
    <t>Tab. A2-3A: Bevölkerung in Niedersachsen und der Stadt Wolfsburg nach Geschlecht, Nationalität und Altersgruppen (Stichtag: 31.12.2013; Anzahl, in %)</t>
  </si>
  <si>
    <t>Tab. B1-4A: Kinder im Alter von unter 3 Jahren nach täglicher Betreuungszeit in Tageseinrichtungen für Kinder in Niedersachsen 2006 bis 2013  (Anzahl; in %)</t>
  </si>
  <si>
    <t>Tab. C1-8A: Übergänge in die 5. Klassenstufe in der Stadt Wolfsburg von 2008/2009 bis 2013/2014 nach Schularten (Anzahl; in %)</t>
  </si>
  <si>
    <t>Tab. C1-9A: Anzahl von Schülerinnen und Schüler mit Zuwanderungsgeschichte in der Stadt Wolfsburg nach Schularten</t>
  </si>
  <si>
    <t>Tab. C1-10A: Schülerinnen und Schüler in der 5. Jahrgangsstufe in der Stadt Wolfsburg nach Ortsratsbereichen, Zuwanderungshintergrund und Schularten (in %)</t>
  </si>
  <si>
    <t>Tab. C1-11A: Verteilung der Schülerinnen und Schülern aus den Ortsratsbereichen in Wolfsburg auf die 5. Klassen nach Zuwanderungsgeschichte und Schularten im Schuljahr 2013/14, einschließlich auswärtige Schülerinnen und Schüler (in %, Zuordnung über Wohnort)</t>
  </si>
  <si>
    <t>Tab. C1-12A: Quote der Schulartwechsel in der Stadt Wolfsburg und in Niedersachsen in den Schuljahrgängen 7 bis 9 von 2011/12 bis 2013/2014 (in %)</t>
  </si>
  <si>
    <t>Tab: C1-13A: Empfehlung für den Besuch einer weiterführenden Schule in Wolfsburg im Jahr nach Schulart, Zuwanderungsgeschichte und Geschlecht für das Schuljahr 2013/2014 (Anzahl)</t>
  </si>
  <si>
    <r>
      <rPr>
        <sz val="36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Hochschule</t>
    </r>
  </si>
  <si>
    <t>E1 Studierende an der Wolfsburger Hochschule</t>
  </si>
  <si>
    <r>
      <rPr>
        <sz val="36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Weiterbildung</t>
    </r>
  </si>
  <si>
    <r>
      <rPr>
        <sz val="36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Non-formale Bildung und informelles Lernen</t>
    </r>
  </si>
  <si>
    <r>
      <rPr>
        <sz val="36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 Schwerpunktthema: Inklusive Bildung</t>
    </r>
  </si>
  <si>
    <t>Tab. B1-5A: Kinder nach Altersgruppen, die eine Tageseinrichtungen besuchen, mindestens ein Elternteil eine ausländische Herkunft hat und in der Familie nicht deutsch gesprochen wird in Wolfsburg und Niedersachsen 2006 bis 2013  (Anzahl; in %)</t>
  </si>
  <si>
    <t>Schulart</t>
  </si>
  <si>
    <t>Tab. B2-5A: Kinder im Alter von 3 bis unter 6 Jahre in öffentlich geförderter Kindertagespflege und in Kindertageseinrichtungen in Niedersachsen 2006 bis 2013 (Anzahl; in %)</t>
  </si>
  <si>
    <t>Tab. B2-8A: Kinder im Alter von 3 bis unter 6 Jahren nach täglicher Betreuungszeit in Tageseinrichtungen für Kinder in Niedersachsen 2006 bis 2013 (Anzahl; in %)</t>
  </si>
  <si>
    <t>Tab. B2-9A: Kinder unter 6 Jahren in Tageseinrichtungen nach Art der Trägergruppe Wolfsburg und Niedersachsen 2006 bis 2013  (Anzahl; in %)</t>
  </si>
  <si>
    <t>Tab. B2-10A: Pädagogisch tätige Personen in Kindertageseinrichtungen in Wolfsburg und Niedersachsen 2006 bis 2013  (Anzahl; in %)</t>
  </si>
  <si>
    <t>Tab. C1-11A: Verteilung der Schülerinnen und Schülern aus den Ortsratsbereichen in Wolfsburg auf die 5. Klassen nach Zuwanderungsgeschichte und Schularten im Schuljahr 2013/14, einschließlich auswärtige Schülerinnen und Schüler (in %, Zuordnung über Wohno</t>
  </si>
  <si>
    <t>Tab. D1-5A: Berufsausbildungsstellen in Wolfsburg für 2013/14 nach Wirtschafszweigen (Stand: September 2014; Anzahl; in %)</t>
  </si>
  <si>
    <t>Tab. D1-6A: Berufsausbildungsstellen in Wolfsburg für 2013/14 nach Berufsgruppen (Stand: September 2014; absolut, in %)</t>
  </si>
  <si>
    <t>Tab. A1-6A: Geburtenentwicklung in der Stadt Wolfsburg in den Jahren 2009 bis 2013</t>
  </si>
  <si>
    <t>Tab. A1-7A: Einbürgerungen in der Stadt Wolfsburg in den Jahren 2009 bis 2013</t>
  </si>
  <si>
    <t>Tab. A1-8A: Wanderungsbewegungen nach Geschlecht, Altersgruppen und Nationalität in der Stadt Wolfsburg und Niedersachsen in den Jahren 2005 bis 2011 (Anzahl)</t>
  </si>
  <si>
    <t>Tab. A1-10A: Kinder und Jugendliche in der Stadt Wolfsburg in den Ortsratsbereichen nach Altersgruppen in den Jahren 2010, 2013 und 2020 (Anzahl)</t>
  </si>
  <si>
    <t>Tab. A1-11A: Kinder und Jugendliche in der Stadt Wolfsburg in den Ortsratsbereichen nach Altersgruppen und Geschlecht in den Jahren 2010, 2013 und 2020 (Anzahl)</t>
  </si>
  <si>
    <t>Tab. C1-7A: Übergänge von der Grundschule auf weiterführende Schulen in der Stadt Wolfsburg und in Niedersachsen von 2005/2006 bis 2013/2014 (Anzahl)</t>
  </si>
  <si>
    <t>Tab. A1-3A: Bevölkerung in der Stadt Wolfsburg in den Jahren 2000, 2013, 2020 nach Altersgruppen (Anzahl)</t>
  </si>
  <si>
    <t>Tab. A1-4A: Bevölkerung in der Stadt Wolfsburg in den Jahren 2000, 2013, 2020 nach Geschlecht und Altersgruppen (Anzahl)</t>
  </si>
  <si>
    <t>Tab. B3-3A: Fristgerecht, vorzeitig und verspätet eingeschulte Kinder mit Zuwanderungshintergrund in der Stadt Wolfsburg und in Niedersachsen in den Jahren 2006 bis 2010 nach Geschlecht (Anzahl; in %, ohne Förderschulen)</t>
  </si>
  <si>
    <t>Tab. C2-2A: Klassenwiederholungen in der Stadt Wolfsburg und in Niedersachsen in den Schuljahren 2009/2010 bis 2013/2014 nach Klassenstufen (in %)</t>
  </si>
  <si>
    <t>Tab. C2-3A: Wiederholer nach Schul- und Wiederholungsart in der Stadt Wolfsburg im Schuljahr 2013/2014 (Anzahl)</t>
  </si>
  <si>
    <t>Tab. D2-2A: Schülerinnen und Schülern an beruflichen Schulen in Wolfsburg nach Ausländerstatus, Geschlecht und Schulform 2005/06 bis 2013/14 (Anzahl)</t>
  </si>
  <si>
    <t>Tab. D2-3A: Auszubildende nach Geschlecht, Ausländerstatus und Ausbildungsbereichen in Wolfsburg 2007 bis 2012 (Anzahl)</t>
  </si>
  <si>
    <t>Tab. D3-3A: Abschlussquote an ausgewählten beruflichen Schulformen in Wolfsburg im Schuljahr 2004/05 bis 2012/13 nach Geschlecht und  Ausländerstatus (Anzahl, in %)</t>
  </si>
  <si>
    <t>Tab. E2-4A: Studierende und Studienanfängerinnen und -anfänger an niedersächsischen Hochschulen nach Hochschulart und Fächergruppe des 1. Studienfachs im Wintersemester 2013/14 (Anzahl)</t>
  </si>
  <si>
    <t>Tab. C2-6A: Abgänger des 9. Schuljahrgangs in der Stadt Wolfsburg in den Schuljahren 2010/11 bis 2012/13 (Anzahl)</t>
  </si>
  <si>
    <t>Tab. C2-5A: Abgänger an allgemeinbildenden Schulen in der Stadt Wolfsburg (ohne Abendgymnasium und Kolleg) in Schuljahren 2010/2011 bis 2012/2013</t>
  </si>
  <si>
    <t>Tab C2-4A: Wiederholer in der Stadt Wolfsburg im Schuljahr 2013/2014 nach Schulart, Klassenstufen und Zuwanderungsgeschichte (Anzahl)</t>
  </si>
  <si>
    <t>Tab. F1-5A: Teilnehmer an Kursen und Lehrgängen der VHS Wolfsburg im Zeitraum 2010 bis 2013 (Anzahl)</t>
  </si>
  <si>
    <t>Quelle: VHS Statistik des DIE; Angaben Bildungszentrum Wolfsburger Volkshochschul gGmbH 2014</t>
  </si>
  <si>
    <t>Tab. F2-4A: Kurse und Teilnehmende an Angeboten der Fabi in Jahren 2009 bis 2013 (Anzahl)</t>
  </si>
  <si>
    <t>Tab. F2-5A:  Kurse und Teilnehmende an Angeboten der Fabi zu Erziehung und Elternschaft in den Jahren 2009 bis 2013 (Anzahl)</t>
  </si>
  <si>
    <t>Quelle: Fabi Wolfsburg, Statistische Angaben 2014</t>
  </si>
  <si>
    <t>G3 Informelles Lernen</t>
  </si>
  <si>
    <t>Tab. G3-1A: Besucher im Hallenbad Teenie- und Jugendtreff 2013 (Anzahl)</t>
  </si>
  <si>
    <t>Tab. F1-15A: Teilnehmerinnen und Teilnehmer an Kursen im Bereich "Grundbildung / Schulabschlüsse" in der Volkshochschule Wolfsburg im Zeitraum 2000 bis 2013 nach Abschlussarten (Anzahl)</t>
  </si>
  <si>
    <t>Tab. F1-13A: Altersmäßige Zusammensetzung der Teilnehmerinnen und Teilnehmer an den Kursen im Fachbereich "Sprachen" an der VHS Wolfsburg von 2010 bis 2013 (Anzahl)</t>
  </si>
  <si>
    <t>Tab. F1-12A: Altersmäßige Zusammensetzung der Teilnehmerinnen und Teilnehmer an den Kursen im Fachbereich "Politik - Gesellschaft - Umwelt" an der VHS Wolfsburg von 2010 bis 2013 (Anzahl)</t>
  </si>
  <si>
    <t>Tab. F1-11A: Altersmäßige Zusammensetzung der Teilnehmerinnen und Teilnehmer an den Kursen im Fachbereich "Arbeit - Beruf" an der VHS Wolfsburg von 2010 bis 2013 (Anzahl)</t>
  </si>
  <si>
    <t>Tab. F1-10A: Entwicklung der Kursangebote in den Fachbereichen sowie Grundbildung / Schulabschlüsse an der VHS Wolfsburg von 2010 bis 2013 (Anzahl)</t>
  </si>
  <si>
    <t>Tab. F1-6A: Kurse und Teilnehmer nach Geschlecht der VHS Wolfsburg von 2010 bis 2013 (Anzahl)</t>
  </si>
  <si>
    <t>Tab. F1-7A: Teilnehmer an Einzelveranstaltungen und Vortragsreihen der VHS in Wolfsburg von 2010 bis 2013 (Anzahl)</t>
  </si>
  <si>
    <t>Tab. F1-8A: Altersmäßige Zusammensetzung der Teilnehmerinnen und Teilnehmer an den Kursen der VHS Wolfsburg von 2010 bis 2013 (Anzahl)</t>
  </si>
  <si>
    <t>Tab. F1-9A: Altersmäßige Zusammensetzung der Teilnehmerinnen und Teilnehmer an den Kursen im Fachbereich "Kultur - Gestalten" an der VHS Wolfsburg von 2010 bis 2013 (Anzahl)</t>
  </si>
  <si>
    <t>Tab. F1-14A: Altersmäßige Zusammensetzung der Teilnehmerinnen und Teilnehmer an den Kursen im Fachbereich "Grundbildung - Schulabschlüsse" an der VHS Wolfsburg von 2010 bis 2013 (Anzahl)</t>
  </si>
  <si>
    <t>Tab. F2-6A: Kurse und Teilnehmende an Angeboten der Fabi zu Ehe, Familie und Partnerschaft von 2009 bis 2013 (Anzahl)</t>
  </si>
  <si>
    <t>Tab. F2-7A: Kurse und Teilnehmende an Angeboten der Fabi zu Vereinbarkeit von Familienaufgaben und Erwerbstätigkeit von 2009 bis 2013 (Anzahl)</t>
  </si>
  <si>
    <t>Tab. F2-8A: Kurse und Teilnehmende an Angeboten der Medienkompetenz von 2009 bis 2013 (Anzahl)</t>
  </si>
  <si>
    <t>Tab. F2-9A: Kurse und Teilnehmende zu Angeboten der Fabi Gesellschaftliche Partizipation von 2009 bis 2013 (Anzahl)</t>
  </si>
  <si>
    <t>Tab. F2-10A: Kurse und Teilnehmende zu Angeboten der Fabi Fragen der Gesundheit von 2009 bis 2013 (Anzahl)</t>
  </si>
  <si>
    <t>Tab. F2-12A: Kurse und Teilnehmende zu Angeboten der Fabi Gestaltung der Freizeit von 2009 bis 2013 (Anzahl)</t>
  </si>
  <si>
    <t>Tab. F2-13A: Kurse und Teilnehmende zu Angeboten der Fabi Fortbildungen im pädagogischen und psychologischen Bereich von 2009 bis 2013 (Anzahl)</t>
  </si>
  <si>
    <t>Tab. F2-11A: Kurse und Teilnehmende zu Angeboten der Fabi Haushaltsorganisation von 2009 bis 2013 (Anzahl)</t>
  </si>
  <si>
    <t>Quelle: Landesamt für Statistik Niedersachsen,2014</t>
  </si>
  <si>
    <t>Tab: E2-1A: Studienort der Studierenden aus Wolfsburg nach Geschlecht im Wintersemester von 2008/2009 bis 2012/2013 (Anzahl; in %)</t>
  </si>
  <si>
    <t>trifft nicht zu</t>
  </si>
  <si>
    <t>Tab. Q2-9A: Einschätzung der bisherigen Erfahrungen mit der integrativen und mit der inklusiven Bildung in den Kitas (Anzahl)</t>
  </si>
  <si>
    <t>Tab. B1-5A: Kinder nach Altersgruppen, die eine Tageseinrichtung besuchen, mindestens ein Elternteil eine ausländische Herkunft hat und in der Familie nicht deutsch gesprochen wird in Wolfsburg und Niedersachsen 2006 bis 2013  (Anzahl; in %)</t>
  </si>
  <si>
    <t>Tab. B2-6A: Kinder im Alter von 3 bis unter 6 Jahre in öffentlich geforderter Kindertagespflege und in Kindertageseinrichtungen Wolfsburg 2006 bis 2013 (Anzahl; in %)</t>
  </si>
  <si>
    <t>Tab. B2-6A: Kinder im Alter von 3 bis unter 6 Jahre in Kindertageseinrichtungen (ohnen Kindertagespflege) nach Altersjahren Wolfsburg 2006 bis 2013 (Anzahl; in %)</t>
  </si>
  <si>
    <t>Tab. B2-7A: Kinder im Alter von 3 bis unter 6 Jahren nach täglicher Betreuungszeit in Tageseinrichtungen für Kinder in Wolfsburg 2006 bis 2013 (Anzahl; in %)</t>
  </si>
  <si>
    <t>Schulformen</t>
  </si>
  <si>
    <t>Tab. D3-2A: Erworbene schulische Abschlüsse an berufsbildenden Schulen nach Geschlecht und Ausländerstatus in Wolfsburg 2004/05 bis 2012/13 (Anzahl, %)</t>
  </si>
  <si>
    <t>2007/2008</t>
  </si>
  <si>
    <t>2006/2007</t>
  </si>
  <si>
    <t>2005/2006</t>
  </si>
  <si>
    <t>2004/2005</t>
  </si>
  <si>
    <t>Tab. A1-5A: Wanderungsbewegungen von Einwohnerinnen und Einwohnern in Wolfsburg über die Stadtgrenze in den Jahren 2009 bis 2013 (Anzahl)</t>
  </si>
  <si>
    <t>Tab. A1-6A: Geburtenentwicklung in der Stadt Wolfsburg in den Jahren 2009 bis 2013 (Anzahl)</t>
  </si>
  <si>
    <t>Tab. A1-7A: Einbürgerungen in der Stadt Wolfsburg in den Jahren 2009 bis 2013 (Anzahl)</t>
  </si>
  <si>
    <t>Tab. A4-4A: Haushalte in der Stadt Wolfsburg nach Ortsratsbereichen im Jahr 2013 (Anzahl)</t>
  </si>
  <si>
    <t>Tab. A4-5A: Kinder und Jugendliche (ledige Personen unter 18 Jahre) in Haushalten in der Stadt Wolfsburg nach Ortsratsbereichen im Jahr 2013 (Anzahl)</t>
  </si>
  <si>
    <t>Tab. A4-6A: Anzahl Haushalte nach Zahl der Kinder (ledige Personen unter 18 Jahre) im Haushalt in der Stadt Wolfsburg nach Ortsratsbereichen im Jahr 2013 (Anzahl)</t>
  </si>
  <si>
    <t>Tab. A4-7A: Personen in Bedarfsgemeinschaften nach dem SGB II (BG) / BG mit Kindern in der Stadt Wolfsburg nach Ortsratsbereichen im Jahr 2013 (Anzahl)</t>
  </si>
  <si>
    <t>Tab. B2-4A: Kinder im Alter von 3 bis unter 6 Jahre in öffentlich geförderter Kindertagespflege und in Kindertageseinrichtungen Wolfsburg 2006 bis 2013  (Anzahl; in %)</t>
  </si>
  <si>
    <t>Tab. C1-6A: Entwicklung der Schülerzahlen in Wolfsburg nach Schulformen in den Schuljahren 2000/2001 bis 2013/2014 (Anzahl)</t>
  </si>
  <si>
    <t>Tab. C1-10A: Schülerinnen und Schüler in der 5. Jahrgangsstufe in der Stadt Wolfsburg nach Ortsratsbereichen, Zuwanderungshintergrund und Schularten im Schuljahr 2013/14 (in %)</t>
  </si>
  <si>
    <t>Tab. C1-9A: Anzahl von Schülerinnen und Schüler mit Zuwanderungsgeschichte in der Stadt Wolfsburg nach Schularten im Schuljahr 2013/14 (Anzahl, in %)</t>
  </si>
  <si>
    <t>k.A.=keine Angabe aufgrund zu geringer Fallzahlen</t>
  </si>
  <si>
    <t xml:space="preserve">k.A.=keine Angabe aufgrund zu geringer Fallzahlen </t>
  </si>
  <si>
    <t>ki.A.</t>
  </si>
  <si>
    <t>Tab. C3-4A: Ganztagsschulen im Primarbereich in der Stadt Wolfsburg nach Ortsratsbereichen und Anzahl der genutzten Tage im Schuljahr 2013/14 (Anzahl; in %)</t>
  </si>
  <si>
    <t>Tab: E1-3A: Herkunft der Studierenden in Wolfsburg nach Ort des Erwerbs der Hochschulzugangsberechtigung und Geschlecht im Wintersemester von 2008/2009 bis 2012/2013 (Anzahl, in %)</t>
  </si>
  <si>
    <t xml:space="preserve">Quelle: Angaben der Stadt Wolfsburg 2014 </t>
  </si>
  <si>
    <t>Legende: GS=Gesamtschule, OS=Oberschule, HS=Hauptschule, RS=Realschule, Gy=Gymnasium, IGS=Integrierte</t>
  </si>
  <si>
    <t>Gesamtschule, FWS=Freie Waldorfschule, NSW=Neue Schule Wolfsburg</t>
  </si>
  <si>
    <t>Tab. B2-5A: Kinder nach Altersgruppen, die eine Tageseinrichtung besuchen, mindestens ein Elternteil eine ausländische Herkunft hat und in der Familie nicht deutsch gesprochen wird in Wolfsburg und Niedersachsen 2006 bis 2013  (Anzahl; in %)</t>
  </si>
  <si>
    <t>Tab. Q2-7A: Qualifizierung des pädagogischem Personals an Kitas (Anzahl)</t>
  </si>
  <si>
    <t xml:space="preserve">Quelle: Bildungszentrum Wolfsburger Volkshochschule </t>
  </si>
  <si>
    <t>Quelle: Stadt Wolfsburg, Referat Strategische Planung, Stadtentwicklung, Statistik,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</si>
</sst>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"/>
    <numFmt numFmtId="165" formatCode="@\ *."/>
    <numFmt numFmtId="166" formatCode="0.0_)"/>
    <numFmt numFmtId="167" formatCode="\ @\ *."/>
    <numFmt numFmtId="168" formatCode="\+#\ ###\ ##0;\-\ #\ ###\ ##0;\-"/>
    <numFmt numFmtId="169" formatCode="* &quot;[&quot;#0&quot;]&quot;"/>
    <numFmt numFmtId="170" formatCode="*+\ #\ ###\ ###\ ##0.0;\-\ #\ ###\ ###\ ##0.0;* &quot;&quot;\-&quot;&quot;"/>
    <numFmt numFmtId="171" formatCode="\+\ #\ ###\ ###\ ##0.0;\-\ #\ ###\ ###\ ##0.0;* &quot;&quot;\-&quot;&quot;"/>
    <numFmt numFmtId="172" formatCode="* &quot;[&quot;#0\ \ &quot;]&quot;"/>
    <numFmt numFmtId="173" formatCode="##\ ###\ ##0"/>
    <numFmt numFmtId="174" formatCode="#\ ###\ ###"/>
    <numFmt numFmtId="175" formatCode="#\ ###\ ##0.0;\-\ #\ ###\ ##0.0;\-"/>
    <numFmt numFmtId="176" formatCode="\+\ #,##0;\-#,##0"/>
    <numFmt numFmtId="177" formatCode="0.0"/>
    <numFmt numFmtId="178" formatCode="#,##0\ _€"/>
    <numFmt numFmtId="179" formatCode="0.0%"/>
    <numFmt numFmtId="180" formatCode="#,##0_ ;\-#,##0\ "/>
    <numFmt numFmtId="181" formatCode="\ \ \ \ \ \ \ \ \ \ \ \ @\ *."/>
    <numFmt numFmtId="182" formatCode="\ \ \ \ \ \ \ \ \ \ \ \ @"/>
    <numFmt numFmtId="183" formatCode="\ \ \ \ \ \ \ \ \ \ \ \ \ @\ *."/>
    <numFmt numFmtId="184" formatCode="\ @"/>
    <numFmt numFmtId="185" formatCode="\ \ @\ *."/>
    <numFmt numFmtId="186" formatCode="\ \ @"/>
    <numFmt numFmtId="187" formatCode="\ \ \ \ @"/>
    <numFmt numFmtId="188" formatCode="\ #\ ###\ ##0.000\ \ ;\ \–###\ ##0.000\ \ ;\ * \–\ \ ;\ * @\ \ "/>
    <numFmt numFmtId="189" formatCode="\ ##\ ###\ ##0.0\ \ ;\ \–#\ ###\ ##0.0\ \ ;\ * \–\ \ ;\ * @\ \ "/>
    <numFmt numFmtId="190" formatCode="\ #\ ###\ ###\ ##0\ \ ;\ \–###\ ###\ ##0\ \ ;\ * \–\ \ ;\ * @\ \ "/>
    <numFmt numFmtId="191" formatCode="\ #\ ###\ ##0.00\ \ ;\ \–###\ ##0.00\ \ ;\ * \–\ \ ;\ * @\ \ "/>
    <numFmt numFmtId="192" formatCode="\ ####0.0\ \ ;\ * \–####0.0\ \ ;\ * \X\ \ ;\ * @\ \ "/>
    <numFmt numFmtId="193" formatCode="\ ##0\ \ ;\ * \x\ \ ;\ * @\ \ "/>
    <numFmt numFmtId="194" formatCode="\ ??0.0\ \ ;\ * \–??0.0\ \ ;\ * \–\ \ ;\ * @\ \ "/>
    <numFmt numFmtId="195" formatCode="#,##0;\-#,##0\ \ "/>
    <numFmt numFmtId="196" formatCode="_(&quot;€&quot;* #,##0.00_);_(&quot;€&quot;* \(#,##0.00\);_(&quot;€&quot;* &quot;-&quot;??_);_(@_)"/>
    <numFmt numFmtId="197" formatCode="0.0&quot;%&quot;"/>
    <numFmt numFmtId="198" formatCode="_-* #,##0\ _€_-;\-* #,##0\ _€_-;_-* &quot;-&quot;??\ _€_-;_-@_-"/>
    <numFmt numFmtId="199" formatCode="0&quot;%&quot;"/>
    <numFmt numFmtId="200" formatCode="0&quot;)&quot;;;"/>
    <numFmt numFmtId="201" formatCode="#,###;\-#,###;\-"/>
    <numFmt numFmtId="202" formatCode="###0;###0"/>
    <numFmt numFmtId="203" formatCode="#\ ###\ ##0\ ;\-#\ ###\ ##0\ ;&quot;- &quot;"/>
    <numFmt numFmtId="204" formatCode="#,##0.0\ _€"/>
  </numFmts>
  <fonts count="149"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indexed="12"/>
      <name val="Calibri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0"/>
      <name val="MetaNormalLF-Roman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Tahoma"/>
      <family val="2"/>
    </font>
    <font>
      <sz val="6"/>
      <name val="Arial"/>
      <family val="2"/>
    </font>
    <font>
      <sz val="7.5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name val="Arial"/>
      <family val="2"/>
    </font>
    <font>
      <sz val="10"/>
      <name val="Calibri"/>
      <family val="2"/>
    </font>
    <font>
      <u/>
      <sz val="11"/>
      <color indexed="20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  <scheme val="minor"/>
    </font>
    <font>
      <sz val="8"/>
      <name val="Verdana"/>
    </font>
    <font>
      <u/>
      <sz val="11"/>
      <color theme="11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Arial"/>
      <family val="2"/>
    </font>
    <font>
      <sz val="10"/>
      <color rgb="FF00206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i/>
      <sz val="9"/>
      <color indexed="8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0070C0"/>
      <name val="Arial"/>
      <family val="2"/>
    </font>
    <font>
      <sz val="7"/>
      <name val="Letter Gothic CE"/>
      <family val="3"/>
      <charset val="238"/>
    </font>
    <font>
      <sz val="7"/>
      <name val="Arial"/>
      <family val="2"/>
    </font>
    <font>
      <b/>
      <sz val="8"/>
      <name val="Arial"/>
      <family val="2"/>
    </font>
    <font>
      <u/>
      <sz val="11"/>
      <color theme="10"/>
      <name val="Arial"/>
      <family val="2"/>
    </font>
    <font>
      <u/>
      <sz val="8"/>
      <color indexed="12"/>
      <name val="Arial"/>
      <family val="2"/>
    </font>
    <font>
      <b/>
      <u/>
      <sz val="8"/>
      <color indexed="12"/>
      <name val="Arial"/>
      <family val="2"/>
    </font>
    <font>
      <sz val="10"/>
      <name val="Times New Roman"/>
      <family val="1"/>
    </font>
    <font>
      <b/>
      <sz val="7"/>
      <name val="Arial"/>
      <family val="2"/>
    </font>
    <font>
      <b/>
      <sz val="10"/>
      <color indexed="8"/>
      <name val="Arial"/>
      <family val="2"/>
    </font>
    <font>
      <b/>
      <sz val="10"/>
      <color rgb="FF000000"/>
      <name val="Arial"/>
      <family val="2"/>
    </font>
    <font>
      <i/>
      <sz val="9"/>
      <color rgb="FF000000"/>
      <name val="Arial"/>
      <family val="2"/>
    </font>
    <font>
      <u/>
      <sz val="11"/>
      <color theme="10"/>
      <name val="Calibri"/>
      <family val="2"/>
    </font>
    <font>
      <i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sz val="9"/>
      <color indexed="8"/>
      <name val="Arial"/>
      <family val="2"/>
    </font>
    <font>
      <vertAlign val="superscript"/>
      <sz val="10"/>
      <color theme="1"/>
      <name val="Arial"/>
      <family val="2"/>
    </font>
    <font>
      <b/>
      <i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9"/>
      <name val="Calibri"/>
      <family val="2"/>
      <scheme val="minor"/>
    </font>
    <font>
      <sz val="11"/>
      <color theme="0"/>
      <name val="Calibri"/>
      <family val="2"/>
    </font>
    <font>
      <i/>
      <vertAlign val="superscript"/>
      <sz val="9"/>
      <color theme="1"/>
      <name val="Arial"/>
      <family val="2"/>
    </font>
    <font>
      <i/>
      <sz val="9"/>
      <name val="Calibri"/>
      <family val="2"/>
      <scheme val="minor"/>
    </font>
    <font>
      <i/>
      <sz val="11"/>
      <name val="Arial"/>
      <family val="2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  <font>
      <sz val="10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color rgb="FF000000"/>
      <name val="Arial"/>
      <family val="2"/>
    </font>
    <font>
      <i/>
      <sz val="11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48"/>
      <name val="Arial"/>
      <family val="2"/>
    </font>
    <font>
      <sz val="12"/>
      <color theme="1"/>
      <name val="Calibri"/>
      <family val="2"/>
      <charset val="128"/>
      <scheme val="minor"/>
    </font>
    <font>
      <vertAlign val="superscript"/>
      <sz val="10"/>
      <color indexed="8"/>
      <name val="Arial"/>
      <family val="2"/>
    </font>
    <font>
      <b/>
      <sz val="12"/>
      <color rgb="FF3F3F3F"/>
      <name val="Calibri"/>
      <family val="2"/>
      <scheme val="minor"/>
    </font>
    <font>
      <b/>
      <sz val="11"/>
      <name val="Calibri"/>
      <family val="2"/>
      <scheme val="minor"/>
    </font>
    <font>
      <sz val="36"/>
      <name val="Calibri"/>
      <family val="2"/>
      <scheme val="minor"/>
    </font>
    <font>
      <vertAlign val="superscript"/>
      <sz val="9"/>
      <color indexed="8"/>
      <name val="Arial"/>
      <family val="2"/>
    </font>
    <font>
      <sz val="9"/>
      <color indexed="9"/>
      <name val="Arial"/>
      <family val="2"/>
    </font>
    <font>
      <b/>
      <sz val="9"/>
      <name val="Arial"/>
    </font>
    <font>
      <sz val="9"/>
      <color indexed="9"/>
      <name val="Arial"/>
    </font>
    <font>
      <sz val="9"/>
      <name val="Arial"/>
    </font>
    <font>
      <b/>
      <i/>
      <sz val="9"/>
      <name val="Arial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vertAlign val="superscript"/>
      <sz val="10"/>
      <name val="Arial"/>
      <family val="2"/>
    </font>
    <font>
      <b/>
      <sz val="11"/>
      <color rgb="FF3F3F3F"/>
      <name val="Arial"/>
      <family val="2"/>
    </font>
    <font>
      <u/>
      <sz val="10"/>
      <color theme="1"/>
      <name val="Arial"/>
      <family val="2"/>
    </font>
    <font>
      <u/>
      <sz val="10"/>
      <name val="Arial"/>
      <family val="2"/>
    </font>
    <font>
      <i/>
      <sz val="9"/>
      <color rgb="FFFF0000"/>
      <name val="Arial"/>
      <family val="2"/>
    </font>
    <font>
      <sz val="36"/>
      <name val="Calibri"/>
      <family val="2"/>
    </font>
    <font>
      <sz val="36"/>
      <color theme="1"/>
      <name val="Calibri"/>
      <family val="2"/>
      <scheme val="minor"/>
    </font>
    <font>
      <b/>
      <sz val="11"/>
      <color rgb="FF0D0D0D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10"/>
      <name val="Verdana"/>
    </font>
    <font>
      <i/>
      <sz val="8"/>
      <color theme="1"/>
      <name val="Arial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7D302"/>
        <bgColor indexed="64"/>
      </patternFill>
    </fill>
    <fill>
      <patternFill patternType="solid">
        <fgColor rgb="FF24B5E5"/>
        <bgColor indexed="64"/>
      </patternFill>
    </fill>
    <fill>
      <patternFill patternType="solid">
        <fgColor rgb="FF24B5E5"/>
        <bgColor rgb="FF000000"/>
      </patternFill>
    </fill>
    <fill>
      <patternFill patternType="solid">
        <fgColor rgb="FFF8FFE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16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/>
    <xf numFmtId="43" fontId="26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2" fillId="0" borderId="0"/>
    <xf numFmtId="0" fontId="33" fillId="0" borderId="0"/>
    <xf numFmtId="0" fontId="30" fillId="0" borderId="0"/>
    <xf numFmtId="0" fontId="30" fillId="0" borderId="0"/>
    <xf numFmtId="0" fontId="34" fillId="0" borderId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35" fillId="0" borderId="0"/>
    <xf numFmtId="49" fontId="35" fillId="0" borderId="0"/>
    <xf numFmtId="166" fontId="26" fillId="0" borderId="0">
      <alignment horizontal="center"/>
    </xf>
    <xf numFmtId="167" fontId="35" fillId="0" borderId="0"/>
    <xf numFmtId="168" fontId="26" fillId="0" borderId="0"/>
    <xf numFmtId="169" fontId="26" fillId="0" borderId="0"/>
    <xf numFmtId="170" fontId="26" fillId="0" borderId="0"/>
    <xf numFmtId="171" fontId="26" fillId="0" borderId="0">
      <alignment horizontal="center"/>
    </xf>
    <xf numFmtId="172" fontId="26" fillId="0" borderId="0">
      <alignment horizontal="center"/>
    </xf>
    <xf numFmtId="173" fontId="26" fillId="0" borderId="0">
      <alignment horizontal="center"/>
    </xf>
    <xf numFmtId="174" fontId="26" fillId="0" borderId="0">
      <alignment horizontal="center"/>
    </xf>
    <xf numFmtId="175" fontId="26" fillId="0" borderId="0">
      <alignment horizontal="center"/>
    </xf>
    <xf numFmtId="41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1" applyFont="0" applyBorder="0" applyAlignment="0"/>
    <xf numFmtId="1" fontId="29" fillId="2" borderId="2">
      <alignment horizontal="right"/>
    </xf>
    <xf numFmtId="164" fontId="39" fillId="0" borderId="0">
      <alignment horizontal="center" vertical="center"/>
    </xf>
    <xf numFmtId="0" fontId="22" fillId="0" borderId="0"/>
    <xf numFmtId="0" fontId="45" fillId="0" borderId="0" applyNumberFormat="0" applyFill="0" applyBorder="0" applyAlignment="0" applyProtection="0"/>
    <xf numFmtId="0" fontId="48" fillId="0" borderId="0"/>
    <xf numFmtId="0" fontId="21" fillId="0" borderId="0"/>
    <xf numFmtId="0" fontId="22" fillId="0" borderId="0"/>
    <xf numFmtId="0" fontId="43" fillId="0" borderId="0"/>
    <xf numFmtId="9" fontId="21" fillId="0" borderId="0" applyFont="0" applyFill="0" applyBorder="0" applyAlignment="0" applyProtection="0"/>
    <xf numFmtId="0" fontId="47" fillId="0" borderId="0"/>
    <xf numFmtId="0" fontId="22" fillId="0" borderId="0"/>
    <xf numFmtId="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0" fillId="0" borderId="0"/>
    <xf numFmtId="0" fontId="53" fillId="0" borderId="0" applyNumberFormat="0" applyFill="0" applyBorder="0" applyAlignment="0" applyProtection="0"/>
    <xf numFmtId="0" fontId="26" fillId="0" borderId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11" borderId="0" applyNumberFormat="0" applyBorder="0" applyAlignment="0" applyProtection="0"/>
    <xf numFmtId="0" fontId="40" fillId="15" borderId="0" applyNumberFormat="0" applyBorder="0" applyAlignment="0" applyProtection="0"/>
    <xf numFmtId="0" fontId="40" fillId="19" borderId="0" applyNumberFormat="0" applyBorder="0" applyAlignment="0" applyProtection="0"/>
    <xf numFmtId="0" fontId="40" fillId="23" borderId="0" applyNumberFormat="0" applyBorder="0" applyAlignment="0" applyProtection="0"/>
    <xf numFmtId="0" fontId="40" fillId="27" borderId="0" applyNumberFormat="0" applyBorder="0" applyAlignment="0" applyProtection="0"/>
    <xf numFmtId="0" fontId="40" fillId="31" borderId="0" applyNumberFormat="0" applyBorder="0" applyAlignment="0" applyProtection="0"/>
    <xf numFmtId="0" fontId="54" fillId="8" borderId="7" applyNumberFormat="0" applyAlignment="0" applyProtection="0"/>
    <xf numFmtId="0" fontId="55" fillId="8" borderId="6" applyNumberFormat="0" applyAlignment="0" applyProtection="0"/>
    <xf numFmtId="0" fontId="56" fillId="7" borderId="6" applyNumberFormat="0" applyAlignment="0" applyProtection="0"/>
    <xf numFmtId="0" fontId="46" fillId="0" borderId="11" applyNumberFormat="0" applyFill="0" applyAlignment="0" applyProtection="0"/>
    <xf numFmtId="0" fontId="57" fillId="0" borderId="0" applyNumberFormat="0" applyFill="0" applyBorder="0" applyAlignment="0" applyProtection="0"/>
    <xf numFmtId="0" fontId="58" fillId="4" borderId="0" applyNumberFormat="0" applyBorder="0" applyAlignment="0" applyProtection="0"/>
    <xf numFmtId="0" fontId="59" fillId="6" borderId="0" applyNumberFormat="0" applyBorder="0" applyAlignment="0" applyProtection="0"/>
    <xf numFmtId="0" fontId="21" fillId="10" borderId="10" applyNumberFormat="0" applyFont="0" applyAlignment="0" applyProtection="0"/>
    <xf numFmtId="0" fontId="60" fillId="5" borderId="0" applyNumberFormat="0" applyFill="0" applyBorder="0" applyAlignment="0" applyProtection="0"/>
    <xf numFmtId="0" fontId="61" fillId="0" borderId="3" applyNumberFormat="0" applyFill="0" applyAlignment="0" applyProtection="0"/>
    <xf numFmtId="0" fontId="62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63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23" fillId="9" borderId="9" applyNumberFormat="0" applyAlignment="0" applyProtection="0"/>
    <xf numFmtId="0" fontId="19" fillId="0" borderId="0"/>
    <xf numFmtId="0" fontId="17" fillId="0" borderId="0"/>
    <xf numFmtId="9" fontId="26" fillId="0" borderId="0" applyFont="0" applyFill="0" applyBorder="0" applyAlignment="0" applyProtection="0"/>
    <xf numFmtId="165" fontId="35" fillId="0" borderId="0"/>
    <xf numFmtId="49" fontId="35" fillId="0" borderId="0"/>
    <xf numFmtId="181" fontId="35" fillId="0" borderId="0"/>
    <xf numFmtId="181" fontId="35" fillId="0" borderId="0"/>
    <xf numFmtId="182" fontId="35" fillId="0" borderId="0"/>
    <xf numFmtId="182" fontId="35" fillId="0" borderId="0"/>
    <xf numFmtId="183" fontId="35" fillId="0" borderId="0"/>
    <xf numFmtId="183" fontId="35" fillId="0" borderId="0"/>
    <xf numFmtId="167" fontId="35" fillId="0" borderId="0"/>
    <xf numFmtId="184" fontId="82" fillId="0" borderId="0"/>
    <xf numFmtId="185" fontId="83" fillId="0" borderId="0"/>
    <xf numFmtId="186" fontId="82" fillId="0" borderId="0"/>
    <xf numFmtId="187" fontId="82" fillId="0" borderId="0"/>
    <xf numFmtId="188" fontId="83" fillId="0" borderId="0">
      <alignment horizontal="right"/>
    </xf>
    <xf numFmtId="188" fontId="83" fillId="0" borderId="0">
      <alignment horizontal="right"/>
    </xf>
    <xf numFmtId="189" fontId="83" fillId="0" borderId="0">
      <alignment horizontal="right"/>
    </xf>
    <xf numFmtId="189" fontId="83" fillId="0" borderId="0">
      <alignment horizontal="right"/>
    </xf>
    <xf numFmtId="190" fontId="83" fillId="0" borderId="0">
      <alignment horizontal="right"/>
    </xf>
    <xf numFmtId="0" fontId="83" fillId="0" borderId="0">
      <alignment horizontal="right"/>
    </xf>
    <xf numFmtId="0" fontId="83" fillId="0" borderId="0">
      <alignment horizontal="right"/>
    </xf>
    <xf numFmtId="191" fontId="83" fillId="0" borderId="0">
      <alignment horizontal="right"/>
    </xf>
    <xf numFmtId="191" fontId="83" fillId="0" borderId="0">
      <alignment horizontal="right"/>
    </xf>
    <xf numFmtId="0" fontId="35" fillId="0" borderId="33"/>
    <xf numFmtId="0" fontId="35" fillId="0" borderId="33"/>
    <xf numFmtId="49" fontId="84" fillId="0" borderId="0">
      <alignment horizontal="left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5" fillId="0" borderId="0">
      <alignment horizontal="left"/>
    </xf>
    <xf numFmtId="0" fontId="35" fillId="0" borderId="0">
      <alignment horizontal="left"/>
    </xf>
    <xf numFmtId="1" fontId="83" fillId="0" borderId="35">
      <alignment horizontal="center"/>
    </xf>
    <xf numFmtId="1" fontId="83" fillId="0" borderId="35">
      <alignment horizontal="center"/>
    </xf>
    <xf numFmtId="0" fontId="86" fillId="0" borderId="0">
      <alignment horizontal="left"/>
      <protection locked="0"/>
    </xf>
    <xf numFmtId="0" fontId="87" fillId="0" borderId="0">
      <alignment horizontal="left"/>
      <protection locked="0"/>
    </xf>
    <xf numFmtId="192" fontId="83" fillId="0" borderId="0">
      <alignment horizontal="right"/>
    </xf>
    <xf numFmtId="192" fontId="83" fillId="0" borderId="0">
      <alignment horizontal="right"/>
    </xf>
    <xf numFmtId="193" fontId="83" fillId="0" borderId="0">
      <alignment horizontal="right"/>
    </xf>
    <xf numFmtId="193" fontId="83" fillId="0" borderId="0">
      <alignment horizontal="right"/>
    </xf>
    <xf numFmtId="165" fontId="82" fillId="0" borderId="0"/>
    <xf numFmtId="49" fontId="35" fillId="0" borderId="0">
      <alignment horizontal="left"/>
    </xf>
    <xf numFmtId="0" fontId="26" fillId="40" borderId="37" applyNumberFormat="0" applyFont="0" applyAlignment="0" applyProtection="0"/>
    <xf numFmtId="49" fontId="82" fillId="0" borderId="0"/>
    <xf numFmtId="194" fontId="83" fillId="0" borderId="0">
      <alignment horizontal="right"/>
    </xf>
    <xf numFmtId="194" fontId="83" fillId="0" borderId="0">
      <alignment horizontal="right"/>
    </xf>
    <xf numFmtId="0" fontId="26" fillId="0" borderId="0"/>
    <xf numFmtId="0" fontId="26" fillId="0" borderId="0"/>
    <xf numFmtId="0" fontId="74" fillId="0" borderId="0"/>
    <xf numFmtId="0" fontId="22" fillId="0" borderId="0"/>
    <xf numFmtId="0" fontId="22" fillId="0" borderId="0"/>
    <xf numFmtId="0" fontId="74" fillId="0" borderId="0"/>
    <xf numFmtId="0" fontId="76" fillId="0" borderId="0" applyNumberFormat="0" applyFill="0" applyBorder="0" applyAlignment="0" applyProtection="0"/>
    <xf numFmtId="49" fontId="35" fillId="0" borderId="0">
      <alignment horizontal="left" vertical="top"/>
    </xf>
    <xf numFmtId="195" fontId="88" fillId="0" borderId="34"/>
    <xf numFmtId="0" fontId="89" fillId="0" borderId="0">
      <alignment horizontal="center" vertical="center"/>
    </xf>
    <xf numFmtId="166" fontId="26" fillId="0" borderId="0">
      <alignment horizontal="center"/>
    </xf>
    <xf numFmtId="168" fontId="26" fillId="0" borderId="0"/>
    <xf numFmtId="169" fontId="26" fillId="0" borderId="0"/>
    <xf numFmtId="170" fontId="26" fillId="0" borderId="0"/>
    <xf numFmtId="171" fontId="26" fillId="0" borderId="0">
      <alignment horizontal="center"/>
    </xf>
    <xf numFmtId="172" fontId="26" fillId="0" borderId="0">
      <alignment horizontal="center"/>
    </xf>
    <xf numFmtId="173" fontId="26" fillId="0" borderId="0">
      <alignment horizontal="center"/>
    </xf>
    <xf numFmtId="174" fontId="26" fillId="0" borderId="0">
      <alignment horizontal="center"/>
    </xf>
    <xf numFmtId="175" fontId="26" fillId="0" borderId="0">
      <alignment horizontal="center"/>
    </xf>
    <xf numFmtId="196" fontId="26" fillId="0" borderId="0" applyFont="0" applyFill="0" applyBorder="0" applyAlignment="0" applyProtection="0"/>
    <xf numFmtId="0" fontId="21" fillId="0" borderId="0"/>
    <xf numFmtId="0" fontId="93" fillId="0" borderId="0" applyNumberFormat="0" applyFill="0" applyBorder="0" applyAlignment="0" applyProtection="0">
      <alignment vertical="top"/>
      <protection locked="0"/>
    </xf>
    <xf numFmtId="9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21" fillId="0" borderId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5" fillId="0" borderId="0"/>
    <xf numFmtId="0" fontId="67" fillId="0" borderId="0"/>
    <xf numFmtId="0" fontId="14" fillId="0" borderId="0"/>
    <xf numFmtId="9" fontId="14" fillId="0" borderId="0" applyFont="0" applyFill="0" applyBorder="0" applyAlignment="0" applyProtection="0"/>
    <xf numFmtId="0" fontId="115" fillId="0" borderId="0"/>
    <xf numFmtId="0" fontId="13" fillId="0" borderId="0"/>
    <xf numFmtId="9" fontId="13" fillId="0" borderId="0" applyFont="0" applyFill="0" applyBorder="0" applyAlignment="0" applyProtection="0"/>
    <xf numFmtId="0" fontId="117" fillId="8" borderId="7" applyNumberFormat="0" applyAlignment="0" applyProtection="0"/>
    <xf numFmtId="0" fontId="47" fillId="0" borderId="0"/>
    <xf numFmtId="0" fontId="47" fillId="0" borderId="0"/>
    <xf numFmtId="9" fontId="22" fillId="0" borderId="0" applyFont="0" applyFill="0" applyBorder="0" applyAlignment="0" applyProtection="0"/>
    <xf numFmtId="0" fontId="11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0" borderId="10" applyNumberFormat="0" applyFont="0" applyAlignment="0" applyProtection="0"/>
    <xf numFmtId="0" fontId="3" fillId="0" borderId="0"/>
    <xf numFmtId="0" fontId="3" fillId="0" borderId="0"/>
    <xf numFmtId="0" fontId="35" fillId="0" borderId="152"/>
    <xf numFmtId="0" fontId="35" fillId="0" borderId="152"/>
    <xf numFmtId="1" fontId="83" fillId="0" borderId="48">
      <alignment horizontal="center"/>
    </xf>
    <xf numFmtId="1" fontId="83" fillId="0" borderId="48">
      <alignment horizontal="center"/>
    </xf>
    <xf numFmtId="0" fontId="26" fillId="40" borderId="153" applyNumberFormat="0" applyFont="0" applyAlignment="0" applyProtection="0"/>
    <xf numFmtId="195" fontId="88" fillId="0" borderId="107"/>
    <xf numFmtId="0" fontId="4" fillId="0" borderId="0"/>
    <xf numFmtId="0" fontId="4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42" fillId="0" borderId="0"/>
  </cellStyleXfs>
  <cellXfs count="1675">
    <xf numFmtId="0" fontId="0" fillId="0" borderId="0" xfId="0"/>
    <xf numFmtId="0" fontId="30" fillId="0" borderId="0" xfId="0" applyFont="1"/>
    <xf numFmtId="0" fontId="42" fillId="0" borderId="0" xfId="0" applyFont="1"/>
    <xf numFmtId="0" fontId="47" fillId="0" borderId="0" xfId="45"/>
    <xf numFmtId="0" fontId="20" fillId="0" borderId="0" xfId="118" applyFill="1"/>
    <xf numFmtId="0" fontId="20" fillId="0" borderId="0" xfId="118"/>
    <xf numFmtId="0" fontId="20" fillId="0" borderId="0" xfId="118" applyFont="1"/>
    <xf numFmtId="0" fontId="20" fillId="0" borderId="0" xfId="45" applyNumberFormat="1" applyFont="1" applyFill="1" applyBorder="1" applyAlignment="1">
      <alignment horizontal="center" vertical="center"/>
    </xf>
    <xf numFmtId="0" fontId="20" fillId="0" borderId="0" xfId="45" applyNumberFormat="1" applyFont="1" applyFill="1" applyBorder="1" applyAlignment="1">
      <alignment vertical="center"/>
    </xf>
    <xf numFmtId="0" fontId="20" fillId="3" borderId="0" xfId="45" applyNumberFormat="1" applyFont="1" applyFill="1" applyBorder="1" applyAlignment="1">
      <alignment vertical="center"/>
    </xf>
    <xf numFmtId="0" fontId="65" fillId="0" borderId="0" xfId="45" applyNumberFormat="1" applyFont="1" applyFill="1" applyBorder="1" applyAlignment="1">
      <alignment horizontal="left" vertical="center"/>
    </xf>
    <xf numFmtId="0" fontId="68" fillId="0" borderId="0" xfId="161" applyFont="1" applyBorder="1" applyAlignment="1">
      <alignment horizontal="left" vertical="center"/>
    </xf>
    <xf numFmtId="0" fontId="19" fillId="0" borderId="0" xfId="161" applyBorder="1" applyAlignment="1">
      <alignment vertical="center"/>
    </xf>
    <xf numFmtId="0" fontId="19" fillId="0" borderId="0" xfId="161" applyBorder="1"/>
    <xf numFmtId="0" fontId="65" fillId="0" borderId="0" xfId="161" applyFont="1" applyBorder="1" applyAlignment="1">
      <alignment vertical="center"/>
    </xf>
    <xf numFmtId="0" fontId="19" fillId="0" borderId="0" xfId="161"/>
    <xf numFmtId="0" fontId="67" fillId="3" borderId="0" xfId="41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21" fillId="0" borderId="0" xfId="41"/>
    <xf numFmtId="0" fontId="18" fillId="35" borderId="14" xfId="161" applyFont="1" applyFill="1" applyBorder="1" applyAlignment="1">
      <alignment vertical="center"/>
    </xf>
    <xf numFmtId="0" fontId="18" fillId="35" borderId="14" xfId="161" applyFont="1" applyFill="1" applyBorder="1" applyAlignment="1">
      <alignment wrapText="1"/>
    </xf>
    <xf numFmtId="0" fontId="18" fillId="35" borderId="14" xfId="161" applyFont="1" applyFill="1" applyBorder="1" applyAlignment="1">
      <alignment horizontal="center" vertical="center"/>
    </xf>
    <xf numFmtId="0" fontId="71" fillId="0" borderId="0" xfId="161" applyFont="1" applyBorder="1" applyAlignment="1">
      <alignment horizontal="left" vertical="center"/>
    </xf>
    <xf numFmtId="0" fontId="18" fillId="35" borderId="14" xfId="161" applyFont="1" applyFill="1" applyBorder="1" applyAlignment="1">
      <alignment horizontal="center" vertical="center" wrapText="1"/>
    </xf>
    <xf numFmtId="14" fontId="52" fillId="3" borderId="14" xfId="161" applyNumberFormat="1" applyFont="1" applyFill="1" applyBorder="1" applyAlignment="1">
      <alignment vertical="center" wrapText="1"/>
    </xf>
    <xf numFmtId="0" fontId="20" fillId="35" borderId="14" xfId="118" applyFont="1" applyFill="1" applyBorder="1"/>
    <xf numFmtId="0" fontId="20" fillId="35" borderId="14" xfId="118" applyFont="1" applyFill="1" applyBorder="1" applyAlignment="1">
      <alignment horizontal="left"/>
    </xf>
    <xf numFmtId="0" fontId="71" fillId="0" borderId="0" xfId="45" applyNumberFormat="1" applyFont="1" applyFill="1" applyBorder="1" applyAlignment="1">
      <alignment horizontal="left" vertical="center"/>
    </xf>
    <xf numFmtId="0" fontId="66" fillId="35" borderId="14" xfId="45" applyNumberFormat="1" applyFont="1" applyFill="1" applyBorder="1" applyAlignment="1">
      <alignment vertical="center" wrapText="1"/>
    </xf>
    <xf numFmtId="0" fontId="66" fillId="35" borderId="14" xfId="45" applyNumberFormat="1" applyFont="1" applyFill="1" applyBorder="1" applyAlignment="1">
      <alignment horizontal="center" vertical="center"/>
    </xf>
    <xf numFmtId="0" fontId="66" fillId="35" borderId="14" xfId="45" applyNumberFormat="1" applyFont="1" applyFill="1" applyBorder="1" applyAlignment="1">
      <alignment vertical="center"/>
    </xf>
    <xf numFmtId="0" fontId="66" fillId="35" borderId="14" xfId="45" applyNumberFormat="1" applyFont="1" applyFill="1" applyBorder="1" applyAlignment="1">
      <alignment horizontal="center" vertical="center" wrapText="1"/>
    </xf>
    <xf numFmtId="0" fontId="20" fillId="3" borderId="14" xfId="45" applyNumberFormat="1" applyFont="1" applyFill="1" applyBorder="1" applyAlignment="1">
      <alignment horizontal="left" vertical="center"/>
    </xf>
    <xf numFmtId="0" fontId="71" fillId="0" borderId="0" xfId="41" applyFont="1"/>
    <xf numFmtId="0" fontId="65" fillId="0" borderId="0" xfId="41" applyFont="1"/>
    <xf numFmtId="0" fontId="75" fillId="0" borderId="0" xfId="41" applyFont="1"/>
    <xf numFmtId="0" fontId="18" fillId="3" borderId="0" xfId="41" applyFont="1" applyFill="1" applyBorder="1" applyAlignment="1">
      <alignment vertical="center"/>
    </xf>
    <xf numFmtId="0" fontId="18" fillId="0" borderId="0" xfId="41" applyFont="1" applyBorder="1" applyAlignment="1">
      <alignment vertical="center"/>
    </xf>
    <xf numFmtId="0" fontId="18" fillId="3" borderId="0" xfId="41" applyFont="1" applyFill="1" applyBorder="1" applyAlignment="1">
      <alignment horizontal="justify" vertical="center"/>
    </xf>
    <xf numFmtId="0" fontId="18" fillId="3" borderId="0" xfId="41" applyFont="1" applyFill="1" applyBorder="1" applyAlignment="1">
      <alignment vertical="center" wrapText="1"/>
    </xf>
    <xf numFmtId="0" fontId="18" fillId="3" borderId="0" xfId="41" applyFont="1" applyFill="1" applyBorder="1" applyAlignment="1">
      <alignment horizontal="left" vertical="center"/>
    </xf>
    <xf numFmtId="0" fontId="18" fillId="0" borderId="0" xfId="41" applyFont="1" applyBorder="1" applyAlignment="1">
      <alignment horizontal="left" vertical="center"/>
    </xf>
    <xf numFmtId="0" fontId="18" fillId="35" borderId="14" xfId="41" applyFont="1" applyFill="1" applyBorder="1" applyAlignment="1">
      <alignment horizontal="center" vertical="center"/>
    </xf>
    <xf numFmtId="0" fontId="18" fillId="3" borderId="14" xfId="41" applyFont="1" applyFill="1" applyBorder="1" applyAlignment="1">
      <alignment horizontal="justify" vertical="center"/>
    </xf>
    <xf numFmtId="0" fontId="18" fillId="38" borderId="14" xfId="41" applyFont="1" applyFill="1" applyBorder="1" applyAlignment="1">
      <alignment horizontal="justify" vertical="center"/>
    </xf>
    <xf numFmtId="0" fontId="0" fillId="35" borderId="0" xfId="0" applyFont="1" applyFill="1" applyBorder="1" applyAlignment="1">
      <alignment vertical="center"/>
    </xf>
    <xf numFmtId="0" fontId="52" fillId="3" borderId="14" xfId="0" applyFont="1" applyFill="1" applyBorder="1" applyAlignment="1">
      <alignment horizontal="left" vertical="center" wrapText="1"/>
    </xf>
    <xf numFmtId="0" fontId="68" fillId="0" borderId="0" xfId="162" applyFont="1" applyBorder="1" applyAlignment="1">
      <alignment horizontal="left" vertical="center"/>
    </xf>
    <xf numFmtId="0" fontId="17" fillId="0" borderId="0" xfId="162" applyBorder="1" applyAlignment="1">
      <alignment vertical="center"/>
    </xf>
    <xf numFmtId="0" fontId="17" fillId="0" borderId="0" xfId="162"/>
    <xf numFmtId="0" fontId="71" fillId="0" borderId="0" xfId="162" applyFont="1" applyBorder="1" applyAlignment="1">
      <alignment horizontal="left" vertical="center"/>
    </xf>
    <xf numFmtId="0" fontId="17" fillId="0" borderId="0" xfId="45" applyFont="1" applyFill="1" applyBorder="1" applyAlignment="1">
      <alignment vertical="center"/>
    </xf>
    <xf numFmtId="49" fontId="65" fillId="0" borderId="0" xfId="45" applyNumberFormat="1" applyFont="1" applyFill="1" applyBorder="1" applyAlignment="1">
      <alignment horizontal="left" vertical="center"/>
    </xf>
    <xf numFmtId="0" fontId="71" fillId="0" borderId="0" xfId="45" applyNumberFormat="1" applyFont="1" applyFill="1" applyBorder="1" applyAlignment="1">
      <alignment vertical="center"/>
    </xf>
    <xf numFmtId="0" fontId="26" fillId="35" borderId="14" xfId="45" applyNumberFormat="1" applyFont="1" applyFill="1" applyBorder="1" applyAlignment="1">
      <alignment horizontal="center" vertical="center"/>
    </xf>
    <xf numFmtId="0" fontId="26" fillId="35" borderId="14" xfId="45" applyNumberFormat="1" applyFont="1" applyFill="1" applyBorder="1" applyAlignment="1">
      <alignment horizontal="center" vertical="center" wrapText="1"/>
    </xf>
    <xf numFmtId="49" fontId="26" fillId="3" borderId="14" xfId="45" applyNumberFormat="1" applyFont="1" applyFill="1" applyBorder="1" applyAlignment="1">
      <alignment horizontal="left" vertical="center"/>
    </xf>
    <xf numFmtId="0" fontId="26" fillId="0" borderId="0" xfId="2"/>
    <xf numFmtId="49" fontId="78" fillId="0" borderId="0" xfId="2" applyNumberFormat="1" applyFont="1" applyAlignment="1">
      <alignment horizontal="left"/>
    </xf>
    <xf numFmtId="0" fontId="26" fillId="35" borderId="14" xfId="2" applyFont="1" applyFill="1" applyBorder="1" applyAlignment="1" applyProtection="1">
      <alignment horizontal="center" vertical="center" wrapText="1"/>
    </xf>
    <xf numFmtId="0" fontId="79" fillId="0" borderId="0" xfId="2" applyFont="1" applyFill="1" applyBorder="1" applyAlignment="1">
      <alignment horizontal="left"/>
    </xf>
    <xf numFmtId="0" fontId="26" fillId="0" borderId="0" xfId="2" applyFont="1" applyFill="1" applyBorder="1" applyAlignment="1">
      <alignment horizontal="left"/>
    </xf>
    <xf numFmtId="0" fontId="26" fillId="0" borderId="0" xfId="2" applyFont="1" applyFill="1" applyBorder="1"/>
    <xf numFmtId="0" fontId="79" fillId="0" borderId="0" xfId="2" applyFont="1" applyFill="1" applyBorder="1" applyAlignment="1">
      <alignment horizontal="center"/>
    </xf>
    <xf numFmtId="0" fontId="80" fillId="0" borderId="0" xfId="2" applyFont="1" applyFill="1" applyBorder="1" applyAlignment="1">
      <alignment horizontal="center"/>
    </xf>
    <xf numFmtId="3" fontId="80" fillId="0" borderId="0" xfId="2" applyNumberFormat="1" applyFont="1" applyFill="1" applyBorder="1" applyAlignment="1">
      <alignment horizontal="right"/>
    </xf>
    <xf numFmtId="0" fontId="80" fillId="0" borderId="0" xfId="2" applyFont="1" applyFill="1" applyBorder="1" applyAlignment="1">
      <alignment horizontal="center" vertical="top"/>
    </xf>
    <xf numFmtId="3" fontId="80" fillId="0" borderId="0" xfId="2" applyNumberFormat="1" applyFont="1" applyFill="1" applyBorder="1" applyAlignment="1">
      <alignment horizontal="right" vertical="top"/>
    </xf>
    <xf numFmtId="0" fontId="80" fillId="0" borderId="0" xfId="2" applyFont="1" applyFill="1" applyBorder="1"/>
    <xf numFmtId="0" fontId="73" fillId="0" borderId="0" xfId="2" applyFont="1" applyFill="1" applyBorder="1" applyAlignment="1">
      <alignment horizontal="left"/>
    </xf>
    <xf numFmtId="0" fontId="80" fillId="0" borderId="0" xfId="2" applyFont="1" applyFill="1" applyBorder="1" applyAlignment="1">
      <alignment horizontal="left"/>
    </xf>
    <xf numFmtId="0" fontId="80" fillId="0" borderId="0" xfId="2" applyFont="1" applyFill="1" applyBorder="1" applyAlignment="1">
      <alignment horizontal="right"/>
    </xf>
    <xf numFmtId="180" fontId="80" fillId="0" borderId="0" xfId="2" applyNumberFormat="1" applyFont="1" applyFill="1" applyBorder="1" applyAlignment="1">
      <alignment horizontal="right"/>
    </xf>
    <xf numFmtId="180" fontId="80" fillId="0" borderId="0" xfId="2" applyNumberFormat="1" applyFont="1" applyFill="1" applyBorder="1" applyAlignment="1">
      <alignment horizontal="right" vertical="top"/>
    </xf>
    <xf numFmtId="3" fontId="80" fillId="0" borderId="0" xfId="2" applyNumberFormat="1" applyFont="1" applyFill="1" applyBorder="1" applyAlignment="1">
      <alignment horizontal="left"/>
    </xf>
    <xf numFmtId="0" fontId="17" fillId="0" borderId="0" xfId="162" applyFont="1"/>
    <xf numFmtId="0" fontId="52" fillId="35" borderId="14" xfId="162" applyFont="1" applyFill="1" applyBorder="1" applyAlignment="1">
      <alignment horizontal="left" wrapText="1"/>
    </xf>
    <xf numFmtId="0" fontId="17" fillId="35" borderId="14" xfId="162" applyFont="1" applyFill="1" applyBorder="1" applyAlignment="1">
      <alignment vertical="center"/>
    </xf>
    <xf numFmtId="0" fontId="52" fillId="35" borderId="14" xfId="162" applyFont="1" applyFill="1" applyBorder="1" applyAlignment="1">
      <alignment horizontal="left" vertical="center" wrapText="1"/>
    </xf>
    <xf numFmtId="0" fontId="26" fillId="35" borderId="14" xfId="162" applyFont="1" applyFill="1" applyBorder="1" applyAlignment="1">
      <alignment horizontal="center" vertical="center" wrapText="1"/>
    </xf>
    <xf numFmtId="0" fontId="17" fillId="0" borderId="0" xfId="212" applyFont="1"/>
    <xf numFmtId="0" fontId="26" fillId="0" borderId="0" xfId="2" applyFont="1"/>
    <xf numFmtId="0" fontId="52" fillId="41" borderId="14" xfId="2" applyFont="1" applyFill="1" applyBorder="1" applyAlignment="1">
      <alignment horizontal="center" vertical="center" wrapText="1"/>
    </xf>
    <xf numFmtId="0" fontId="26" fillId="0" borderId="0" xfId="2" applyFill="1"/>
    <xf numFmtId="0" fontId="26" fillId="0" borderId="0" xfId="2" applyFont="1" applyFill="1" applyAlignment="1">
      <alignment horizontal="left" vertical="center"/>
    </xf>
    <xf numFmtId="0" fontId="73" fillId="0" borderId="20" xfId="2" applyFont="1" applyFill="1" applyBorder="1" applyAlignment="1">
      <alignment vertical="center"/>
    </xf>
    <xf numFmtId="0" fontId="52" fillId="35" borderId="23" xfId="2" applyFont="1" applyFill="1" applyBorder="1" applyAlignment="1">
      <alignment horizontal="center" vertical="center" wrapText="1"/>
    </xf>
    <xf numFmtId="0" fontId="26" fillId="35" borderId="14" xfId="2" applyFont="1" applyFill="1" applyBorder="1" applyAlignment="1">
      <alignment horizontal="center" vertical="center"/>
    </xf>
    <xf numFmtId="0" fontId="52" fillId="35" borderId="17" xfId="2" applyFont="1" applyFill="1" applyBorder="1" applyAlignment="1">
      <alignment horizontal="left" vertical="center" wrapText="1"/>
    </xf>
    <xf numFmtId="0" fontId="52" fillId="35" borderId="18" xfId="2" applyFont="1" applyFill="1" applyBorder="1" applyAlignment="1">
      <alignment horizontal="left" vertical="center" wrapText="1"/>
    </xf>
    <xf numFmtId="3" fontId="52" fillId="0" borderId="0" xfId="2" applyNumberFormat="1" applyFont="1" applyFill="1" applyBorder="1" applyAlignment="1">
      <alignment horizontal="right" vertical="center" wrapText="1"/>
    </xf>
    <xf numFmtId="0" fontId="52" fillId="0" borderId="0" xfId="2" applyFont="1" applyFill="1" applyBorder="1" applyAlignment="1">
      <alignment horizontal="right" vertical="center" wrapText="1"/>
    </xf>
    <xf numFmtId="0" fontId="26" fillId="0" borderId="0" xfId="2" applyFill="1" applyBorder="1"/>
    <xf numFmtId="3" fontId="52" fillId="0" borderId="0" xfId="2" applyNumberFormat="1" applyFont="1" applyFill="1" applyBorder="1" applyAlignment="1">
      <alignment vertical="center" wrapText="1"/>
    </xf>
    <xf numFmtId="0" fontId="52" fillId="0" borderId="0" xfId="2" applyFont="1" applyFill="1" applyBorder="1" applyAlignment="1">
      <alignment vertical="center" wrapText="1"/>
    </xf>
    <xf numFmtId="0" fontId="52" fillId="35" borderId="14" xfId="2" applyFont="1" applyFill="1" applyBorder="1" applyAlignment="1">
      <alignment horizontal="center" vertical="center" wrapText="1"/>
    </xf>
    <xf numFmtId="0" fontId="52" fillId="35" borderId="15" xfId="2" applyFont="1" applyFill="1" applyBorder="1" applyAlignment="1">
      <alignment horizontal="left" vertical="center" wrapText="1"/>
    </xf>
    <xf numFmtId="0" fontId="52" fillId="35" borderId="22" xfId="2" applyFont="1" applyFill="1" applyBorder="1" applyAlignment="1">
      <alignment horizontal="left" vertical="center" wrapText="1"/>
    </xf>
    <xf numFmtId="0" fontId="52" fillId="35" borderId="14" xfId="2" applyFont="1" applyFill="1" applyBorder="1" applyAlignment="1">
      <alignment horizontal="left" vertical="center" wrapText="1"/>
    </xf>
    <xf numFmtId="0" fontId="73" fillId="0" borderId="0" xfId="2" applyFont="1" applyFill="1" applyAlignment="1">
      <alignment horizontal="left" vertical="center"/>
    </xf>
    <xf numFmtId="0" fontId="26" fillId="0" borderId="0" xfId="162" applyFont="1" applyFill="1" applyBorder="1" applyAlignment="1">
      <alignment vertical="center"/>
    </xf>
    <xf numFmtId="0" fontId="73" fillId="0" borderId="0" xfId="162" applyFont="1" applyFill="1" applyBorder="1" applyAlignment="1">
      <alignment vertical="center"/>
    </xf>
    <xf numFmtId="0" fontId="17" fillId="0" borderId="0" xfId="162" applyFont="1" applyFill="1" applyBorder="1" applyAlignment="1">
      <alignment vertical="center"/>
    </xf>
    <xf numFmtId="3" fontId="26" fillId="0" borderId="0" xfId="162" applyNumberFormat="1" applyFont="1" applyFill="1" applyBorder="1" applyAlignment="1">
      <alignment vertical="center"/>
    </xf>
    <xf numFmtId="0" fontId="26" fillId="0" borderId="0" xfId="162" applyFont="1" applyFill="1" applyBorder="1" applyAlignment="1">
      <alignment horizontal="center" vertical="center" wrapText="1"/>
    </xf>
    <xf numFmtId="0" fontId="26" fillId="35" borderId="14" xfId="162" applyFont="1" applyFill="1" applyBorder="1" applyAlignment="1">
      <alignment horizontal="left" vertical="center"/>
    </xf>
    <xf numFmtId="0" fontId="26" fillId="35" borderId="14" xfId="162" applyFont="1" applyFill="1" applyBorder="1" applyAlignment="1">
      <alignment vertical="center"/>
    </xf>
    <xf numFmtId="3" fontId="26" fillId="35" borderId="14" xfId="162" applyNumberFormat="1" applyFont="1" applyFill="1" applyBorder="1" applyAlignment="1">
      <alignment vertical="center"/>
    </xf>
    <xf numFmtId="3" fontId="26" fillId="35" borderId="14" xfId="2" applyNumberFormat="1" applyFont="1" applyFill="1" applyBorder="1" applyAlignment="1">
      <alignment horizontal="center" vertical="center" wrapText="1"/>
    </xf>
    <xf numFmtId="3" fontId="26" fillId="35" borderId="14" xfId="2" applyNumberFormat="1" applyFont="1" applyFill="1" applyBorder="1" applyAlignment="1">
      <alignment horizontal="center" wrapText="1"/>
    </xf>
    <xf numFmtId="3" fontId="26" fillId="35" borderId="14" xfId="2" applyNumberFormat="1" applyFont="1" applyFill="1" applyBorder="1" applyAlignment="1">
      <alignment horizontal="left" vertical="center" wrapText="1"/>
    </xf>
    <xf numFmtId="3" fontId="26" fillId="35" borderId="14" xfId="2" applyNumberFormat="1" applyFont="1" applyFill="1" applyBorder="1" applyAlignment="1">
      <alignment horizontal="left" wrapText="1"/>
    </xf>
    <xf numFmtId="0" fontId="73" fillId="0" borderId="0" xfId="2" applyFont="1" applyFill="1" applyBorder="1" applyAlignment="1">
      <alignment horizontal="left" vertical="center"/>
    </xf>
    <xf numFmtId="0" fontId="73" fillId="0" borderId="0" xfId="2" applyFont="1" applyFill="1" applyBorder="1"/>
    <xf numFmtId="0" fontId="26" fillId="0" borderId="0" xfId="2" applyAlignment="1"/>
    <xf numFmtId="0" fontId="26" fillId="0" borderId="0" xfId="2" applyBorder="1" applyAlignment="1"/>
    <xf numFmtId="0" fontId="26" fillId="0" borderId="0" xfId="2" applyFont="1" applyBorder="1" applyAlignment="1"/>
    <xf numFmtId="0" fontId="26" fillId="35" borderId="14" xfId="2" applyFont="1" applyFill="1" applyBorder="1" applyAlignment="1">
      <alignment horizontal="center" vertical="center" wrapText="1"/>
    </xf>
    <xf numFmtId="0" fontId="26" fillId="35" borderId="14" xfId="2" applyFont="1" applyFill="1" applyBorder="1" applyAlignment="1">
      <alignment horizontal="center" wrapText="1"/>
    </xf>
    <xf numFmtId="0" fontId="52" fillId="35" borderId="14" xfId="2" applyFont="1" applyFill="1" applyBorder="1" applyAlignment="1">
      <alignment horizontal="left" wrapText="1"/>
    </xf>
    <xf numFmtId="0" fontId="26" fillId="0" borderId="0" xfId="2" applyBorder="1" applyAlignment="1">
      <alignment vertical="center"/>
    </xf>
    <xf numFmtId="0" fontId="26" fillId="35" borderId="14" xfId="2" applyFont="1" applyFill="1" applyBorder="1" applyAlignment="1">
      <alignment vertical="center" wrapText="1"/>
    </xf>
    <xf numFmtId="0" fontId="94" fillId="0" borderId="0" xfId="212" applyFont="1"/>
    <xf numFmtId="0" fontId="43" fillId="0" borderId="0" xfId="234" applyFont="1" applyFill="1" applyBorder="1"/>
    <xf numFmtId="3" fontId="78" fillId="0" borderId="0" xfId="45" applyNumberFormat="1" applyFont="1" applyFill="1" applyBorder="1" applyAlignment="1">
      <alignment horizontal="left" vertical="center"/>
    </xf>
    <xf numFmtId="0" fontId="78" fillId="0" borderId="0" xfId="234" applyFont="1" applyFill="1" applyBorder="1" applyAlignment="1">
      <alignment vertical="center"/>
    </xf>
    <xf numFmtId="0" fontId="43" fillId="0" borderId="0" xfId="234" applyFont="1" applyFill="1" applyBorder="1" applyAlignment="1">
      <alignment vertical="center" wrapText="1"/>
    </xf>
    <xf numFmtId="0" fontId="70" fillId="0" borderId="0" xfId="230" applyFont="1" applyAlignment="1">
      <alignment vertical="center" wrapText="1"/>
    </xf>
    <xf numFmtId="0" fontId="17" fillId="0" borderId="0" xfId="230" applyFont="1"/>
    <xf numFmtId="0" fontId="17" fillId="0" borderId="0" xfId="230" applyFont="1" applyAlignment="1">
      <alignment vertical="center"/>
    </xf>
    <xf numFmtId="0" fontId="17" fillId="0" borderId="0" xfId="230" applyFont="1" applyAlignment="1">
      <alignment vertical="center" wrapText="1"/>
    </xf>
    <xf numFmtId="0" fontId="74" fillId="0" borderId="0" xfId="212" applyFont="1"/>
    <xf numFmtId="0" fontId="97" fillId="0" borderId="0" xfId="212" applyFont="1" applyAlignment="1">
      <alignment vertical="center"/>
    </xf>
    <xf numFmtId="0" fontId="85" fillId="0" borderId="0" xfId="231" applyFont="1" applyAlignment="1" applyProtection="1">
      <alignment vertical="center"/>
    </xf>
    <xf numFmtId="0" fontId="17" fillId="3" borderId="14" xfId="230" applyFont="1" applyFill="1" applyBorder="1" applyAlignment="1">
      <alignment vertical="center"/>
    </xf>
    <xf numFmtId="3" fontId="17" fillId="3" borderId="14" xfId="230" applyNumberFormat="1" applyFont="1" applyFill="1" applyBorder="1" applyAlignment="1">
      <alignment horizontal="right" vertical="center"/>
    </xf>
    <xf numFmtId="197" fontId="17" fillId="3" borderId="14" xfId="232" applyNumberFormat="1" applyFont="1" applyFill="1" applyBorder="1" applyAlignment="1">
      <alignment horizontal="center" vertical="center"/>
    </xf>
    <xf numFmtId="0" fontId="17" fillId="3" borderId="14" xfId="230" applyFont="1" applyFill="1" applyBorder="1" applyAlignment="1">
      <alignment vertical="center" wrapText="1"/>
    </xf>
    <xf numFmtId="197" fontId="17" fillId="3" borderId="14" xfId="230" applyNumberFormat="1" applyFont="1" applyFill="1" applyBorder="1" applyAlignment="1">
      <alignment horizontal="right" vertical="center"/>
    </xf>
    <xf numFmtId="0" fontId="17" fillId="35" borderId="14" xfId="230" applyFont="1" applyFill="1" applyBorder="1" applyAlignment="1">
      <alignment horizontal="center" vertical="center" wrapText="1"/>
    </xf>
    <xf numFmtId="0" fontId="17" fillId="35" borderId="14" xfId="230" applyFont="1" applyFill="1" applyBorder="1" applyAlignment="1">
      <alignment vertical="center"/>
    </xf>
    <xf numFmtId="0" fontId="17" fillId="35" borderId="14" xfId="230" applyFont="1" applyFill="1" applyBorder="1" applyAlignment="1">
      <alignment horizontal="center" vertical="center"/>
    </xf>
    <xf numFmtId="0" fontId="65" fillId="0" borderId="0" xfId="212" applyFont="1"/>
    <xf numFmtId="0" fontId="75" fillId="0" borderId="0" xfId="230" applyFont="1" applyAlignment="1">
      <alignment vertical="center" wrapText="1"/>
    </xf>
    <xf numFmtId="0" fontId="75" fillId="0" borderId="0" xfId="230" applyFont="1" applyAlignment="1">
      <alignment vertical="center"/>
    </xf>
    <xf numFmtId="0" fontId="75" fillId="0" borderId="0" xfId="230" applyFont="1"/>
    <xf numFmtId="0" fontId="99" fillId="0" borderId="0" xfId="212" applyFont="1" applyAlignment="1">
      <alignment vertical="center"/>
    </xf>
    <xf numFmtId="0" fontId="65" fillId="0" borderId="0" xfId="230" applyFont="1" applyAlignment="1">
      <alignment vertical="center"/>
    </xf>
    <xf numFmtId="14" fontId="78" fillId="0" borderId="0" xfId="210" applyNumberFormat="1" applyFont="1" applyBorder="1" applyAlignment="1" applyProtection="1">
      <protection hidden="1"/>
    </xf>
    <xf numFmtId="0" fontId="96" fillId="0" borderId="0" xfId="0" applyFont="1"/>
    <xf numFmtId="0" fontId="69" fillId="0" borderId="0" xfId="0" applyFont="1"/>
    <xf numFmtId="0" fontId="65" fillId="0" borderId="0" xfId="230" applyFont="1"/>
    <xf numFmtId="0" fontId="102" fillId="0" borderId="0" xfId="212" applyFont="1" applyAlignment="1">
      <alignment vertical="center"/>
    </xf>
    <xf numFmtId="0" fontId="16" fillId="0" borderId="0" xfId="230" applyFont="1" applyAlignment="1">
      <alignment vertical="center"/>
    </xf>
    <xf numFmtId="0" fontId="16" fillId="0" borderId="0" xfId="230" applyFont="1"/>
    <xf numFmtId="0" fontId="16" fillId="3" borderId="14" xfId="230" applyFont="1" applyFill="1" applyBorder="1" applyAlignment="1">
      <alignment horizontal="center" vertical="center" wrapText="1"/>
    </xf>
    <xf numFmtId="0" fontId="16" fillId="3" borderId="14" xfId="230" applyFont="1" applyFill="1" applyBorder="1" applyAlignment="1">
      <alignment horizontal="center" vertical="center"/>
    </xf>
    <xf numFmtId="3" fontId="16" fillId="3" borderId="14" xfId="230" applyNumberFormat="1" applyFont="1" applyFill="1" applyBorder="1" applyAlignment="1">
      <alignment horizontal="center" vertical="center"/>
    </xf>
    <xf numFmtId="197" fontId="16" fillId="3" borderId="14" xfId="232" applyNumberFormat="1" applyFont="1" applyFill="1" applyBorder="1" applyAlignment="1">
      <alignment horizontal="center" vertical="center"/>
    </xf>
    <xf numFmtId="0" fontId="16" fillId="35" borderId="14" xfId="230" applyFont="1" applyFill="1" applyBorder="1" applyAlignment="1">
      <alignment vertical="center"/>
    </xf>
    <xf numFmtId="0" fontId="16" fillId="35" borderId="14" xfId="230" applyFont="1" applyFill="1" applyBorder="1" applyAlignment="1">
      <alignment horizontal="center" vertical="center" wrapText="1"/>
    </xf>
    <xf numFmtId="0" fontId="16" fillId="35" borderId="14" xfId="230" applyFont="1" applyFill="1" applyBorder="1" applyAlignment="1">
      <alignment horizontal="center" vertical="center"/>
    </xf>
    <xf numFmtId="0" fontId="16" fillId="0" borderId="0" xfId="212" applyFont="1"/>
    <xf numFmtId="0" fontId="16" fillId="0" borderId="0" xfId="230" applyFont="1" applyBorder="1"/>
    <xf numFmtId="0" fontId="16" fillId="0" borderId="0" xfId="230" applyFont="1" applyBorder="1" applyAlignment="1">
      <alignment horizontal="center"/>
    </xf>
    <xf numFmtId="0" fontId="16" fillId="0" borderId="0" xfId="230" applyFont="1" applyBorder="1" applyAlignment="1">
      <alignment horizontal="right"/>
    </xf>
    <xf numFmtId="197" fontId="16" fillId="3" borderId="14" xfId="230" applyNumberFormat="1" applyFont="1" applyFill="1" applyBorder="1" applyAlignment="1">
      <alignment horizontal="center" vertical="center"/>
    </xf>
    <xf numFmtId="0" fontId="96" fillId="35" borderId="14" xfId="212" applyFont="1" applyFill="1" applyBorder="1" applyAlignment="1">
      <alignment horizontal="center" vertical="center" wrapText="1"/>
    </xf>
    <xf numFmtId="0" fontId="75" fillId="0" borderId="0" xfId="212" applyFont="1"/>
    <xf numFmtId="0" fontId="74" fillId="0" borderId="0" xfId="212" applyFont="1" applyAlignment="1">
      <alignment vertical="center"/>
    </xf>
    <xf numFmtId="0" fontId="16" fillId="35" borderId="14" xfId="230" applyFont="1" applyFill="1" applyBorder="1" applyAlignment="1">
      <alignment horizontal="center"/>
    </xf>
    <xf numFmtId="0" fontId="74" fillId="0" borderId="0" xfId="41" applyFont="1"/>
    <xf numFmtId="0" fontId="80" fillId="0" borderId="0" xfId="210" applyFont="1" applyAlignment="1" applyProtection="1">
      <protection hidden="1"/>
    </xf>
    <xf numFmtId="0" fontId="80" fillId="0" borderId="0" xfId="210" applyFont="1" applyBorder="1" applyAlignment="1" applyProtection="1">
      <protection hidden="1"/>
    </xf>
    <xf numFmtId="200" fontId="80" fillId="0" borderId="0" xfId="210" applyNumberFormat="1" applyFont="1" applyAlignment="1" applyProtection="1">
      <alignment horizontal="left"/>
      <protection hidden="1"/>
    </xf>
    <xf numFmtId="0" fontId="75" fillId="0" borderId="0" xfId="41" applyFont="1" applyAlignment="1">
      <alignment horizontal="left"/>
    </xf>
    <xf numFmtId="0" fontId="74" fillId="3" borderId="0" xfId="41" applyFont="1" applyFill="1"/>
    <xf numFmtId="14" fontId="78" fillId="3" borderId="0" xfId="210" applyNumberFormat="1" applyFont="1" applyFill="1" applyBorder="1" applyAlignment="1" applyProtection="1">
      <protection hidden="1"/>
    </xf>
    <xf numFmtId="0" fontId="80" fillId="3" borderId="0" xfId="41" applyFont="1" applyFill="1" applyBorder="1" applyAlignment="1" applyProtection="1">
      <protection hidden="1"/>
    </xf>
    <xf numFmtId="0" fontId="80" fillId="3" borderId="0" xfId="41" applyFont="1" applyFill="1" applyBorder="1" applyAlignment="1" applyProtection="1">
      <alignment horizontal="right"/>
      <protection hidden="1"/>
    </xf>
    <xf numFmtId="0" fontId="80" fillId="3" borderId="0" xfId="210" applyFont="1" applyFill="1" applyAlignment="1" applyProtection="1">
      <protection hidden="1"/>
    </xf>
    <xf numFmtId="0" fontId="80" fillId="3" borderId="0" xfId="210" applyFont="1" applyFill="1" applyBorder="1" applyAlignment="1" applyProtection="1">
      <protection hidden="1"/>
    </xf>
    <xf numFmtId="200" fontId="80" fillId="3" borderId="0" xfId="210" applyNumberFormat="1" applyFont="1" applyFill="1" applyAlignment="1" applyProtection="1">
      <alignment horizontal="left"/>
      <protection hidden="1"/>
    </xf>
    <xf numFmtId="0" fontId="75" fillId="3" borderId="0" xfId="41" applyFont="1" applyFill="1" applyAlignment="1">
      <alignment horizontal="left"/>
    </xf>
    <xf numFmtId="0" fontId="80" fillId="3" borderId="0" xfId="41" applyFont="1" applyFill="1" applyBorder="1" applyProtection="1">
      <protection hidden="1"/>
    </xf>
    <xf numFmtId="0" fontId="26" fillId="35" borderId="14" xfId="41" applyFont="1" applyFill="1" applyBorder="1" applyAlignment="1" applyProtection="1">
      <alignment horizontal="centerContinuous"/>
      <protection hidden="1"/>
    </xf>
    <xf numFmtId="0" fontId="26" fillId="35" borderId="14" xfId="41" applyFont="1" applyFill="1" applyBorder="1" applyAlignment="1" applyProtection="1">
      <alignment horizontal="center"/>
      <protection hidden="1"/>
    </xf>
    <xf numFmtId="0" fontId="26" fillId="35" borderId="14" xfId="41" applyFont="1" applyFill="1" applyBorder="1" applyAlignment="1" applyProtection="1">
      <protection hidden="1"/>
    </xf>
    <xf numFmtId="0" fontId="26" fillId="35" borderId="14" xfId="41" applyFont="1" applyFill="1" applyBorder="1" applyAlignment="1" applyProtection="1">
      <alignment horizontal="centerContinuous" vertical="center"/>
      <protection hidden="1"/>
    </xf>
    <xf numFmtId="0" fontId="26" fillId="3" borderId="14" xfId="41" applyFont="1" applyFill="1" applyBorder="1" applyAlignment="1" applyProtection="1">
      <alignment horizontal="center"/>
      <protection hidden="1"/>
    </xf>
    <xf numFmtId="0" fontId="29" fillId="35" borderId="14" xfId="41" applyFont="1" applyFill="1" applyBorder="1" applyAlignment="1" applyProtection="1">
      <alignment horizontal="left"/>
      <protection hidden="1"/>
    </xf>
    <xf numFmtId="0" fontId="26" fillId="35" borderId="14" xfId="41" applyFont="1" applyFill="1" applyBorder="1" applyAlignment="1" applyProtection="1">
      <alignment horizontal="left"/>
      <protection hidden="1"/>
    </xf>
    <xf numFmtId="0" fontId="26" fillId="35" borderId="14" xfId="41" applyFont="1" applyFill="1" applyBorder="1" applyAlignment="1"/>
    <xf numFmtId="0" fontId="26" fillId="35" borderId="14" xfId="41" applyFont="1" applyFill="1" applyBorder="1" applyAlignment="1" applyProtection="1">
      <alignment horizontal="left" indent="1"/>
      <protection hidden="1"/>
    </xf>
    <xf numFmtId="0" fontId="26" fillId="35" borderId="14" xfId="210" applyFont="1" applyFill="1" applyBorder="1" applyAlignment="1" applyProtection="1">
      <alignment horizontal="centerContinuous"/>
      <protection hidden="1"/>
    </xf>
    <xf numFmtId="0" fontId="26" fillId="35" borderId="14" xfId="210" applyFont="1" applyFill="1" applyBorder="1" applyAlignment="1" applyProtection="1">
      <alignment horizontal="center"/>
      <protection hidden="1"/>
    </xf>
    <xf numFmtId="0" fontId="26" fillId="35" borderId="14" xfId="210" applyFont="1" applyFill="1" applyBorder="1" applyAlignment="1" applyProtection="1">
      <protection hidden="1"/>
    </xf>
    <xf numFmtId="0" fontId="26" fillId="35" borderId="14" xfId="210" applyFont="1" applyFill="1" applyBorder="1" applyProtection="1">
      <protection hidden="1"/>
    </xf>
    <xf numFmtId="0" fontId="26" fillId="35" borderId="14" xfId="210" applyFont="1" applyFill="1" applyBorder="1" applyAlignment="1" applyProtection="1">
      <alignment horizontal="left"/>
      <protection hidden="1"/>
    </xf>
    <xf numFmtId="184" fontId="26" fillId="35" borderId="14" xfId="210" applyNumberFormat="1" applyFont="1" applyFill="1" applyBorder="1" applyAlignment="1" applyProtection="1">
      <alignment horizontal="left"/>
      <protection hidden="1"/>
    </xf>
    <xf numFmtId="0" fontId="26" fillId="35" borderId="14" xfId="210" applyFont="1" applyFill="1" applyBorder="1" applyAlignment="1" applyProtection="1">
      <alignment horizontal="left" indent="1"/>
      <protection hidden="1"/>
    </xf>
    <xf numFmtId="0" fontId="26" fillId="35" borderId="14" xfId="41" applyFont="1" applyFill="1" applyBorder="1" applyAlignment="1" applyProtection="1">
      <alignment horizontal="center" vertical="center"/>
      <protection hidden="1"/>
    </xf>
    <xf numFmtId="49" fontId="26" fillId="3" borderId="14" xfId="41" applyNumberFormat="1" applyFont="1" applyFill="1" applyBorder="1" applyAlignment="1">
      <alignment horizontal="left"/>
    </xf>
    <xf numFmtId="0" fontId="41" fillId="3" borderId="14" xfId="41" applyFont="1" applyFill="1" applyBorder="1"/>
    <xf numFmtId="0" fontId="26" fillId="35" borderId="14" xfId="41" applyFont="1" applyFill="1" applyBorder="1" applyAlignment="1" applyProtection="1">
      <alignment horizontal="center" vertical="center" wrapText="1"/>
    </xf>
    <xf numFmtId="0" fontId="26" fillId="35" borderId="14" xfId="41" applyFont="1" applyFill="1" applyBorder="1" applyAlignment="1" applyProtection="1">
      <alignment horizontal="left" vertical="center" wrapText="1"/>
    </xf>
    <xf numFmtId="0" fontId="41" fillId="3" borderId="0" xfId="41" applyFont="1" applyFill="1" applyBorder="1"/>
    <xf numFmtId="49" fontId="80" fillId="3" borderId="0" xfId="41" applyNumberFormat="1" applyFont="1" applyFill="1" applyBorder="1" applyAlignment="1">
      <alignment horizontal="left"/>
    </xf>
    <xf numFmtId="0" fontId="100" fillId="3" borderId="0" xfId="41" applyFont="1" applyFill="1" applyBorder="1"/>
    <xf numFmtId="49" fontId="78" fillId="3" borderId="0" xfId="41" applyNumberFormat="1" applyFont="1" applyFill="1" applyBorder="1" applyAlignment="1">
      <alignment horizontal="left"/>
    </xf>
    <xf numFmtId="0" fontId="103" fillId="3" borderId="0" xfId="41" applyFont="1" applyFill="1" applyBorder="1"/>
    <xf numFmtId="0" fontId="43" fillId="0" borderId="0" xfId="41" applyFont="1"/>
    <xf numFmtId="0" fontId="41" fillId="35" borderId="0" xfId="41" applyFont="1" applyFill="1" applyBorder="1"/>
    <xf numFmtId="0" fontId="73" fillId="0" borderId="0" xfId="41" applyNumberFormat="1" applyFont="1" applyFill="1" applyBorder="1" applyAlignment="1">
      <alignment vertical="center" wrapText="1"/>
    </xf>
    <xf numFmtId="49" fontId="80" fillId="0" borderId="0" xfId="41" applyNumberFormat="1" applyFont="1" applyAlignment="1">
      <alignment horizontal="left"/>
    </xf>
    <xf numFmtId="49" fontId="78" fillId="0" borderId="0" xfId="41" applyNumberFormat="1" applyFont="1" applyAlignment="1">
      <alignment horizontal="left"/>
    </xf>
    <xf numFmtId="0" fontId="43" fillId="35" borderId="40" xfId="41" applyNumberFormat="1" applyFont="1" applyFill="1" applyBorder="1" applyAlignment="1">
      <alignment vertical="center" wrapText="1"/>
    </xf>
    <xf numFmtId="0" fontId="43" fillId="35" borderId="25" xfId="41" applyNumberFormat="1" applyFont="1" applyFill="1" applyBorder="1" applyAlignment="1">
      <alignment horizontal="center" vertical="center" wrapText="1"/>
    </xf>
    <xf numFmtId="49" fontId="43" fillId="35" borderId="20" xfId="41" applyNumberFormat="1" applyFont="1" applyFill="1" applyBorder="1" applyAlignment="1">
      <alignment horizontal="left"/>
    </xf>
    <xf numFmtId="49" fontId="43" fillId="35" borderId="39" xfId="41" applyNumberFormat="1" applyFont="1" applyFill="1" applyBorder="1" applyAlignment="1">
      <alignment horizontal="left"/>
    </xf>
    <xf numFmtId="49" fontId="43" fillId="35" borderId="0" xfId="41" applyNumberFormat="1" applyFont="1" applyFill="1" applyAlignment="1">
      <alignment horizontal="left"/>
    </xf>
    <xf numFmtId="0" fontId="43" fillId="35" borderId="24" xfId="41" applyFont="1" applyFill="1" applyBorder="1"/>
    <xf numFmtId="0" fontId="43" fillId="35" borderId="41" xfId="41" applyFont="1" applyFill="1" applyBorder="1"/>
    <xf numFmtId="0" fontId="16" fillId="3" borderId="0" xfId="212" applyFont="1" applyFill="1" applyAlignment="1">
      <alignment vertical="center"/>
    </xf>
    <xf numFmtId="0" fontId="16" fillId="3" borderId="0" xfId="212" applyFont="1" applyFill="1"/>
    <xf numFmtId="0" fontId="65" fillId="0" borderId="0" xfId="230" applyFont="1" applyBorder="1" applyAlignment="1">
      <alignment horizontal="left" vertical="center" wrapText="1"/>
    </xf>
    <xf numFmtId="179" fontId="16" fillId="3" borderId="14" xfId="232" applyNumberFormat="1" applyFont="1" applyFill="1" applyBorder="1" applyAlignment="1">
      <alignment horizontal="center" vertical="center"/>
    </xf>
    <xf numFmtId="0" fontId="95" fillId="0" borderId="0" xfId="41" applyFont="1"/>
    <xf numFmtId="0" fontId="43" fillId="3" borderId="14" xfId="234" applyFont="1" applyFill="1" applyBorder="1"/>
    <xf numFmtId="0" fontId="26" fillId="3" borderId="14" xfId="234" applyFont="1" applyFill="1" applyBorder="1" applyAlignment="1">
      <alignment vertical="center"/>
    </xf>
    <xf numFmtId="3" fontId="26" fillId="3" borderId="14" xfId="45" applyNumberFormat="1" applyFont="1" applyFill="1" applyBorder="1" applyAlignment="1">
      <alignment horizontal="left" vertical="center"/>
    </xf>
    <xf numFmtId="0" fontId="43" fillId="35" borderId="14" xfId="234" applyFont="1" applyFill="1" applyBorder="1"/>
    <xf numFmtId="0" fontId="26" fillId="35" borderId="14" xfId="234" applyFont="1" applyFill="1" applyBorder="1" applyAlignment="1">
      <alignment horizontal="center" vertical="center" wrapText="1"/>
    </xf>
    <xf numFmtId="0" fontId="26" fillId="35" borderId="14" xfId="234" applyFont="1" applyFill="1" applyBorder="1" applyAlignment="1">
      <alignment horizontal="left" vertical="center" wrapText="1"/>
    </xf>
    <xf numFmtId="0" fontId="26" fillId="35" borderId="14" xfId="234" applyFont="1" applyFill="1" applyBorder="1" applyAlignment="1">
      <alignment horizontal="justify" vertical="center" wrapText="1"/>
    </xf>
    <xf numFmtId="0" fontId="26" fillId="35" borderId="14" xfId="234" applyFont="1" applyFill="1" applyBorder="1" applyAlignment="1">
      <alignment vertical="center" wrapText="1"/>
    </xf>
    <xf numFmtId="0" fontId="26" fillId="3" borderId="14" xfId="234" applyFont="1" applyFill="1" applyBorder="1" applyAlignment="1">
      <alignment vertical="center" wrapText="1"/>
    </xf>
    <xf numFmtId="0" fontId="74" fillId="0" borderId="0" xfId="230" applyFont="1" applyAlignment="1">
      <alignment vertical="center"/>
    </xf>
    <xf numFmtId="0" fontId="74" fillId="0" borderId="0" xfId="230" applyFont="1"/>
    <xf numFmtId="164" fontId="16" fillId="3" borderId="14" xfId="230" applyNumberFormat="1" applyFont="1" applyFill="1" applyBorder="1" applyAlignment="1">
      <alignment horizontal="center" vertical="center"/>
    </xf>
    <xf numFmtId="0" fontId="16" fillId="35" borderId="14" xfId="230" applyFont="1" applyFill="1" applyBorder="1"/>
    <xf numFmtId="0" fontId="16" fillId="35" borderId="14" xfId="230" applyFont="1" applyFill="1" applyBorder="1" applyAlignment="1">
      <alignment horizontal="left" vertical="center" wrapText="1"/>
    </xf>
    <xf numFmtId="178" fontId="43" fillId="3" borderId="14" xfId="41" applyNumberFormat="1" applyFont="1" applyFill="1" applyBorder="1" applyAlignment="1">
      <alignment horizontal="right"/>
    </xf>
    <xf numFmtId="177" fontId="74" fillId="0" borderId="0" xfId="41" applyNumberFormat="1" applyFont="1"/>
    <xf numFmtId="0" fontId="15" fillId="35" borderId="14" xfId="41" applyFont="1" applyFill="1" applyBorder="1" applyAlignment="1">
      <alignment horizontal="left" vertical="center"/>
    </xf>
    <xf numFmtId="0" fontId="15" fillId="35" borderId="14" xfId="41" applyFont="1" applyFill="1" applyBorder="1" applyAlignment="1">
      <alignment horizontal="center" vertical="center"/>
    </xf>
    <xf numFmtId="0" fontId="74" fillId="35" borderId="14" xfId="41" applyFont="1" applyFill="1" applyBorder="1"/>
    <xf numFmtId="0" fontId="74" fillId="42" borderId="14" xfId="41" applyFont="1" applyFill="1" applyBorder="1"/>
    <xf numFmtId="177" fontId="74" fillId="3" borderId="14" xfId="41" applyNumberFormat="1" applyFont="1" applyFill="1" applyBorder="1" applyAlignment="1" applyProtection="1">
      <alignment horizontal="center"/>
      <protection locked="0"/>
    </xf>
    <xf numFmtId="177" fontId="74" fillId="3" borderId="14" xfId="41" applyNumberFormat="1" applyFont="1" applyFill="1" applyBorder="1"/>
    <xf numFmtId="0" fontId="70" fillId="35" borderId="14" xfId="41" applyFont="1" applyFill="1" applyBorder="1" applyAlignment="1">
      <alignment horizontal="left" vertical="center"/>
    </xf>
    <xf numFmtId="177" fontId="70" fillId="3" borderId="14" xfId="41" applyNumberFormat="1" applyFont="1" applyFill="1" applyBorder="1" applyAlignment="1">
      <alignment horizontal="center" vertical="center"/>
    </xf>
    <xf numFmtId="177" fontId="71" fillId="3" borderId="14" xfId="41" applyNumberFormat="1" applyFont="1" applyFill="1" applyBorder="1" applyAlignment="1" applyProtection="1">
      <alignment horizontal="center"/>
      <protection locked="0"/>
    </xf>
    <xf numFmtId="0" fontId="106" fillId="35" borderId="14" xfId="41" applyFont="1" applyFill="1" applyBorder="1" applyAlignment="1">
      <alignment horizontal="left" vertical="center"/>
    </xf>
    <xf numFmtId="0" fontId="22" fillId="0" borderId="0" xfId="49" applyFont="1"/>
    <xf numFmtId="49" fontId="26" fillId="35" borderId="14" xfId="49" applyNumberFormat="1" applyFont="1" applyFill="1" applyBorder="1" applyAlignment="1">
      <alignment horizontal="left"/>
    </xf>
    <xf numFmtId="0" fontId="26" fillId="3" borderId="14" xfId="49" applyFont="1" applyFill="1" applyBorder="1" applyAlignment="1">
      <alignment horizontal="right"/>
    </xf>
    <xf numFmtId="0" fontId="69" fillId="0" borderId="0" xfId="49" applyFont="1"/>
    <xf numFmtId="0" fontId="43" fillId="3" borderId="14" xfId="49" applyFont="1" applyFill="1" applyBorder="1" applyAlignment="1">
      <alignment horizontal="right"/>
    </xf>
    <xf numFmtId="0" fontId="52" fillId="0" borderId="0" xfId="235" applyFont="1" applyFill="1" applyBorder="1" applyAlignment="1">
      <alignment horizontal="left" vertical="center"/>
    </xf>
    <xf numFmtId="0" fontId="92" fillId="0" borderId="0" xfId="235" applyFont="1" applyFill="1" applyBorder="1" applyAlignment="1">
      <alignment horizontal="left" vertical="center"/>
    </xf>
    <xf numFmtId="0" fontId="15" fillId="0" borderId="0" xfId="238" applyFont="1"/>
    <xf numFmtId="0" fontId="15" fillId="0" borderId="0" xfId="238" applyFont="1" applyBorder="1"/>
    <xf numFmtId="3" fontId="15" fillId="0" borderId="0" xfId="238" applyNumberFormat="1" applyFont="1" applyBorder="1"/>
    <xf numFmtId="3" fontId="15" fillId="0" borderId="0" xfId="238" applyNumberFormat="1" applyFont="1" applyFill="1" applyBorder="1"/>
    <xf numFmtId="0" fontId="15" fillId="0" borderId="0" xfId="238" applyFont="1" applyFill="1" applyBorder="1"/>
    <xf numFmtId="0" fontId="15" fillId="0" borderId="0" xfId="238" applyFont="1" applyBorder="1" applyAlignment="1">
      <alignment horizontal="right" vertical="center"/>
    </xf>
    <xf numFmtId="0" fontId="65" fillId="0" borderId="0" xfId="238" applyFont="1"/>
    <xf numFmtId="0" fontId="15" fillId="35" borderId="14" xfId="238" applyFont="1" applyFill="1" applyBorder="1"/>
    <xf numFmtId="0" fontId="52" fillId="0" borderId="0" xfId="240" applyFont="1" applyFill="1" applyBorder="1"/>
    <xf numFmtId="10" fontId="52" fillId="0" borderId="0" xfId="240" applyNumberFormat="1" applyFont="1" applyFill="1" applyBorder="1"/>
    <xf numFmtId="0" fontId="67" fillId="0" borderId="14" xfId="239" applyBorder="1"/>
    <xf numFmtId="10" fontId="21" fillId="0" borderId="14" xfId="44" applyNumberFormat="1" applyFont="1" applyBorder="1"/>
    <xf numFmtId="0" fontId="67" fillId="0" borderId="14" xfId="239" applyFont="1" applyBorder="1"/>
    <xf numFmtId="0" fontId="110" fillId="0" borderId="0" xfId="41" applyFont="1"/>
    <xf numFmtId="0" fontId="14" fillId="0" borderId="0" xfId="240"/>
    <xf numFmtId="0" fontId="26" fillId="0" borderId="14" xfId="240" applyFont="1" applyFill="1" applyBorder="1" applyAlignment="1">
      <alignment horizontal="center"/>
    </xf>
    <xf numFmtId="177" fontId="14" fillId="0" borderId="14" xfId="240" applyNumberFormat="1" applyFill="1" applyBorder="1" applyAlignment="1">
      <alignment horizontal="center"/>
    </xf>
    <xf numFmtId="0" fontId="14" fillId="0" borderId="14" xfId="240" applyFill="1" applyBorder="1" applyAlignment="1">
      <alignment horizontal="center"/>
    </xf>
    <xf numFmtId="0" fontId="26" fillId="3" borderId="14" xfId="240" applyFont="1" applyFill="1" applyBorder="1" applyAlignment="1">
      <alignment horizontal="center"/>
    </xf>
    <xf numFmtId="177" fontId="14" fillId="3" borderId="14" xfId="240" applyNumberFormat="1" applyFill="1" applyBorder="1" applyAlignment="1">
      <alignment horizontal="center"/>
    </xf>
    <xf numFmtId="0" fontId="14" fillId="0" borderId="0" xfId="240" applyFill="1"/>
    <xf numFmtId="0" fontId="29" fillId="0" borderId="14" xfId="240" applyFont="1" applyFill="1" applyBorder="1" applyAlignment="1">
      <alignment horizontal="center"/>
    </xf>
    <xf numFmtId="0" fontId="14" fillId="0" borderId="23" xfId="240" applyFill="1" applyBorder="1" applyAlignment="1">
      <alignment horizontal="center"/>
    </xf>
    <xf numFmtId="0" fontId="29" fillId="0" borderId="13" xfId="240" applyFont="1" applyFill="1" applyBorder="1" applyAlignment="1">
      <alignment horizontal="center"/>
    </xf>
    <xf numFmtId="0" fontId="14" fillId="0" borderId="13" xfId="240" applyFill="1" applyBorder="1" applyAlignment="1">
      <alignment horizontal="center"/>
    </xf>
    <xf numFmtId="0" fontId="14" fillId="0" borderId="36" xfId="240" applyFill="1" applyBorder="1" applyAlignment="1">
      <alignment horizontal="center"/>
    </xf>
    <xf numFmtId="0" fontId="14" fillId="0" borderId="38" xfId="240" applyFill="1" applyBorder="1" applyAlignment="1">
      <alignment horizontal="center"/>
    </xf>
    <xf numFmtId="0" fontId="29" fillId="0" borderId="57" xfId="240" applyFont="1" applyFill="1" applyBorder="1" applyAlignment="1">
      <alignment horizontal="center"/>
    </xf>
    <xf numFmtId="0" fontId="14" fillId="0" borderId="34" xfId="240" applyFill="1" applyBorder="1" applyAlignment="1">
      <alignment horizontal="center"/>
    </xf>
    <xf numFmtId="0" fontId="14" fillId="0" borderId="57" xfId="240" applyFill="1" applyBorder="1" applyAlignment="1">
      <alignment horizontal="center"/>
    </xf>
    <xf numFmtId="0" fontId="29" fillId="0" borderId="21" xfId="240" applyFont="1" applyFill="1" applyBorder="1" applyAlignment="1">
      <alignment horizontal="center"/>
    </xf>
    <xf numFmtId="3" fontId="14" fillId="0" borderId="14" xfId="240" applyNumberFormat="1" applyFill="1" applyBorder="1" applyAlignment="1">
      <alignment horizontal="center"/>
    </xf>
    <xf numFmtId="3" fontId="29" fillId="0" borderId="14" xfId="240" applyNumberFormat="1" applyFont="1" applyFill="1" applyBorder="1" applyAlignment="1">
      <alignment horizontal="center"/>
    </xf>
    <xf numFmtId="0" fontId="90" fillId="0" borderId="14" xfId="240" applyFont="1" applyFill="1" applyBorder="1" applyAlignment="1">
      <alignment horizontal="center"/>
    </xf>
    <xf numFmtId="3" fontId="67" fillId="0" borderId="14" xfId="240" applyNumberFormat="1" applyFont="1" applyFill="1" applyBorder="1" applyAlignment="1">
      <alignment horizontal="center"/>
    </xf>
    <xf numFmtId="3" fontId="26" fillId="0" borderId="14" xfId="240" applyNumberFormat="1" applyFont="1" applyFill="1" applyBorder="1" applyAlignment="1">
      <alignment horizontal="center"/>
    </xf>
    <xf numFmtId="3" fontId="14" fillId="0" borderId="36" xfId="240" quotePrefix="1" applyNumberFormat="1" applyFill="1" applyBorder="1" applyAlignment="1">
      <alignment horizontal="center"/>
    </xf>
    <xf numFmtId="3" fontId="14" fillId="0" borderId="57" xfId="240" quotePrefix="1" applyNumberFormat="1" applyFill="1" applyBorder="1" applyAlignment="1">
      <alignment horizontal="center"/>
    </xf>
    <xf numFmtId="0" fontId="26" fillId="0" borderId="0" xfId="240" applyFont="1" applyFill="1"/>
    <xf numFmtId="3" fontId="14" fillId="0" borderId="21" xfId="240" quotePrefix="1" applyNumberFormat="1" applyFill="1" applyBorder="1" applyAlignment="1">
      <alignment horizontal="center"/>
    </xf>
    <xf numFmtId="0" fontId="67" fillId="0" borderId="0" xfId="240" applyFont="1" applyFill="1"/>
    <xf numFmtId="0" fontId="113" fillId="0" borderId="13" xfId="240" applyFont="1" applyFill="1" applyBorder="1" applyAlignment="1">
      <alignment horizontal="center"/>
    </xf>
    <xf numFmtId="0" fontId="114" fillId="0" borderId="13" xfId="240" applyFont="1" applyFill="1" applyBorder="1" applyAlignment="1">
      <alignment horizontal="center"/>
    </xf>
    <xf numFmtId="0" fontId="113" fillId="0" borderId="14" xfId="240" applyFont="1" applyFill="1" applyBorder="1" applyAlignment="1">
      <alignment horizontal="center"/>
    </xf>
    <xf numFmtId="0" fontId="114" fillId="0" borderId="14" xfId="240" applyFont="1" applyFill="1" applyBorder="1" applyAlignment="1">
      <alignment horizontal="center"/>
    </xf>
    <xf numFmtId="0" fontId="26" fillId="0" borderId="57" xfId="240" applyFont="1" applyFill="1" applyBorder="1" applyAlignment="1">
      <alignment horizontal="center"/>
    </xf>
    <xf numFmtId="0" fontId="26" fillId="0" borderId="21" xfId="240" applyFont="1" applyFill="1" applyBorder="1" applyAlignment="1">
      <alignment horizontal="center"/>
    </xf>
    <xf numFmtId="3" fontId="26" fillId="0" borderId="57" xfId="240" applyNumberFormat="1" applyFont="1" applyFill="1" applyBorder="1" applyAlignment="1">
      <alignment horizontal="center"/>
    </xf>
    <xf numFmtId="3" fontId="14" fillId="0" borderId="57" xfId="240" applyNumberFormat="1" applyFill="1" applyBorder="1" applyAlignment="1">
      <alignment horizontal="center"/>
    </xf>
    <xf numFmtId="3" fontId="29" fillId="0" borderId="57" xfId="240" applyNumberFormat="1" applyFont="1" applyFill="1" applyBorder="1" applyAlignment="1">
      <alignment horizontal="center"/>
    </xf>
    <xf numFmtId="3" fontId="14" fillId="0" borderId="13" xfId="240" quotePrefix="1" applyNumberFormat="1" applyFill="1" applyBorder="1" applyAlignment="1">
      <alignment horizontal="center"/>
    </xf>
    <xf numFmtId="3" fontId="26" fillId="0" borderId="21" xfId="240" applyNumberFormat="1" applyFont="1" applyFill="1" applyBorder="1" applyAlignment="1">
      <alignment horizontal="center"/>
    </xf>
    <xf numFmtId="3" fontId="29" fillId="44" borderId="14" xfId="240" applyNumberFormat="1" applyFont="1" applyFill="1" applyBorder="1" applyAlignment="1">
      <alignment horizontal="center"/>
    </xf>
    <xf numFmtId="3" fontId="26" fillId="0" borderId="59" xfId="240" applyNumberFormat="1" applyFont="1" applyFill="1" applyBorder="1" applyAlignment="1">
      <alignment horizontal="center"/>
    </xf>
    <xf numFmtId="3" fontId="14" fillId="0" borderId="59" xfId="240" quotePrefix="1" applyNumberFormat="1" applyFill="1" applyBorder="1" applyAlignment="1">
      <alignment horizontal="center"/>
    </xf>
    <xf numFmtId="3" fontId="14" fillId="0" borderId="59" xfId="240" applyNumberFormat="1" applyFill="1" applyBorder="1" applyAlignment="1">
      <alignment horizontal="center"/>
    </xf>
    <xf numFmtId="3" fontId="29" fillId="0" borderId="59" xfId="240" applyNumberFormat="1" applyFont="1" applyFill="1" applyBorder="1" applyAlignment="1">
      <alignment horizontal="center"/>
    </xf>
    <xf numFmtId="0" fontId="35" fillId="0" borderId="0" xfId="240" applyFont="1"/>
    <xf numFmtId="3" fontId="14" fillId="0" borderId="0" xfId="240" applyNumberFormat="1" applyFill="1"/>
    <xf numFmtId="0" fontId="14" fillId="0" borderId="0" xfId="240" applyFill="1" applyBorder="1" applyAlignment="1"/>
    <xf numFmtId="0" fontId="29" fillId="0" borderId="0" xfId="240" applyFont="1" applyFill="1" applyBorder="1" applyAlignment="1"/>
    <xf numFmtId="0" fontId="14" fillId="0" borderId="0" xfId="240" applyFill="1" applyAlignment="1"/>
    <xf numFmtId="0" fontId="14" fillId="0" borderId="0" xfId="240" applyFill="1" applyBorder="1"/>
    <xf numFmtId="0" fontId="29" fillId="0" borderId="0" xfId="240" applyFont="1" applyFill="1" applyBorder="1" applyAlignment="1">
      <alignment horizontal="center"/>
    </xf>
    <xf numFmtId="0" fontId="14" fillId="0" borderId="0" xfId="240" applyFill="1" applyBorder="1" applyAlignment="1">
      <alignment horizontal="center"/>
    </xf>
    <xf numFmtId="3" fontId="14" fillId="0" borderId="0" xfId="240" quotePrefix="1" applyNumberFormat="1" applyFill="1" applyBorder="1" applyAlignment="1">
      <alignment horizontal="center"/>
    </xf>
    <xf numFmtId="3" fontId="14" fillId="0" borderId="0" xfId="240" applyNumberFormat="1" applyFill="1" applyBorder="1" applyAlignment="1">
      <alignment horizontal="left"/>
    </xf>
    <xf numFmtId="3" fontId="14" fillId="0" borderId="0" xfId="240" applyNumberFormat="1" applyFill="1" applyBorder="1" applyAlignment="1">
      <alignment horizontal="center"/>
    </xf>
    <xf numFmtId="3" fontId="26" fillId="0" borderId="0" xfId="240" applyNumberFormat="1" applyFont="1" applyFill="1" applyBorder="1" applyAlignment="1">
      <alignment horizontal="center"/>
    </xf>
    <xf numFmtId="0" fontId="26" fillId="0" borderId="0" xfId="240" applyFont="1" applyFill="1" applyBorder="1" applyAlignment="1">
      <alignment horizontal="left"/>
    </xf>
    <xf numFmtId="0" fontId="29" fillId="35" borderId="36" xfId="240" applyFont="1" applyFill="1" applyBorder="1" applyAlignment="1">
      <alignment horizontal="center"/>
    </xf>
    <xf numFmtId="0" fontId="29" fillId="35" borderId="14" xfId="240" applyFont="1" applyFill="1" applyBorder="1" applyAlignment="1">
      <alignment horizontal="center" wrapText="1"/>
    </xf>
    <xf numFmtId="0" fontId="29" fillId="35" borderId="13" xfId="240" applyFont="1" applyFill="1" applyBorder="1" applyAlignment="1">
      <alignment horizontal="center"/>
    </xf>
    <xf numFmtId="49" fontId="14" fillId="35" borderId="14" xfId="240" applyNumberFormat="1" applyFill="1" applyBorder="1" applyAlignment="1">
      <alignment horizontal="center"/>
    </xf>
    <xf numFmtId="0" fontId="14" fillId="35" borderId="14" xfId="240" applyFill="1" applyBorder="1" applyAlignment="1">
      <alignment horizontal="center"/>
    </xf>
    <xf numFmtId="0" fontId="26" fillId="35" borderId="14" xfId="240" applyFont="1" applyFill="1" applyBorder="1" applyAlignment="1">
      <alignment horizontal="center"/>
    </xf>
    <xf numFmtId="0" fontId="29" fillId="35" borderId="14" xfId="240" applyFont="1" applyFill="1" applyBorder="1" applyAlignment="1">
      <alignment horizontal="center"/>
    </xf>
    <xf numFmtId="0" fontId="111" fillId="35" borderId="14" xfId="240" applyFont="1" applyFill="1" applyBorder="1" applyAlignment="1">
      <alignment horizontal="center"/>
    </xf>
    <xf numFmtId="0" fontId="74" fillId="0" borderId="0" xfId="240" applyFont="1"/>
    <xf numFmtId="0" fontId="71" fillId="0" borderId="0" xfId="240" applyFont="1"/>
    <xf numFmtId="0" fontId="73" fillId="0" borderId="0" xfId="240" applyFont="1" applyFill="1"/>
    <xf numFmtId="0" fontId="29" fillId="35" borderId="57" xfId="240" applyFont="1" applyFill="1" applyBorder="1" applyAlignment="1">
      <alignment horizontal="center"/>
    </xf>
    <xf numFmtId="0" fontId="29" fillId="35" borderId="32" xfId="240" applyFont="1" applyFill="1" applyBorder="1" applyAlignment="1">
      <alignment horizontal="center"/>
    </xf>
    <xf numFmtId="0" fontId="14" fillId="35" borderId="36" xfId="240" applyFill="1" applyBorder="1"/>
    <xf numFmtId="0" fontId="14" fillId="35" borderId="13" xfId="240" applyFill="1" applyBorder="1"/>
    <xf numFmtId="0" fontId="79" fillId="35" borderId="13" xfId="240" applyFont="1" applyFill="1" applyBorder="1" applyAlignment="1">
      <alignment horizontal="center" wrapText="1"/>
    </xf>
    <xf numFmtId="3" fontId="26" fillId="35" borderId="13" xfId="240" applyNumberFormat="1" applyFont="1" applyFill="1" applyBorder="1" applyAlignment="1">
      <alignment horizontal="center"/>
    </xf>
    <xf numFmtId="0" fontId="90" fillId="35" borderId="14" xfId="240" applyFont="1" applyFill="1" applyBorder="1" applyAlignment="1">
      <alignment horizontal="center"/>
    </xf>
    <xf numFmtId="0" fontId="112" fillId="35" borderId="13" xfId="240" applyFont="1" applyFill="1" applyBorder="1" applyAlignment="1">
      <alignment horizontal="center"/>
    </xf>
    <xf numFmtId="0" fontId="112" fillId="35" borderId="14" xfId="240" applyFont="1" applyFill="1" applyBorder="1" applyAlignment="1">
      <alignment horizontal="center"/>
    </xf>
    <xf numFmtId="0" fontId="29" fillId="35" borderId="59" xfId="240" applyFont="1" applyFill="1" applyBorder="1" applyAlignment="1">
      <alignment horizontal="center"/>
    </xf>
    <xf numFmtId="0" fontId="14" fillId="0" borderId="0" xfId="240" applyFont="1"/>
    <xf numFmtId="0" fontId="14" fillId="0" borderId="0" xfId="240" applyFont="1" applyBorder="1"/>
    <xf numFmtId="0" fontId="52" fillId="35" borderId="14" xfId="240" applyFont="1" applyFill="1" applyBorder="1"/>
    <xf numFmtId="0" fontId="22" fillId="0" borderId="0" xfId="45" applyFont="1"/>
    <xf numFmtId="0" fontId="26" fillId="35" borderId="14" xfId="45" applyNumberFormat="1" applyFont="1" applyFill="1" applyBorder="1" applyAlignment="1">
      <alignment horizontal="left"/>
    </xf>
    <xf numFmtId="0" fontId="26" fillId="35" borderId="14" xfId="45" applyNumberFormat="1" applyFont="1" applyFill="1" applyBorder="1" applyAlignment="1">
      <alignment vertical="center"/>
    </xf>
    <xf numFmtId="0" fontId="26" fillId="0" borderId="0" xfId="45" applyFont="1" applyFill="1" applyBorder="1"/>
    <xf numFmtId="49" fontId="26" fillId="0" borderId="0" xfId="45" applyNumberFormat="1" applyFont="1" applyFill="1" applyBorder="1" applyAlignment="1">
      <alignment horizontal="left"/>
    </xf>
    <xf numFmtId="49" fontId="78" fillId="0" borderId="0" xfId="45" applyNumberFormat="1" applyFont="1" applyFill="1" applyBorder="1" applyAlignment="1">
      <alignment horizontal="left"/>
    </xf>
    <xf numFmtId="49" fontId="26" fillId="35" borderId="14" xfId="45" applyNumberFormat="1" applyFont="1" applyFill="1" applyBorder="1" applyAlignment="1">
      <alignment horizontal="left"/>
    </xf>
    <xf numFmtId="0" fontId="105" fillId="0" borderId="0" xfId="2" applyFont="1"/>
    <xf numFmtId="0" fontId="80" fillId="0" borderId="0" xfId="2" applyFont="1"/>
    <xf numFmtId="0" fontId="26" fillId="3" borderId="0" xfId="2" applyFill="1"/>
    <xf numFmtId="0" fontId="26" fillId="0" borderId="14" xfId="2" applyFont="1" applyBorder="1" applyAlignment="1">
      <alignment horizontal="center"/>
    </xf>
    <xf numFmtId="0" fontId="0" fillId="35" borderId="0" xfId="0" applyFont="1" applyFill="1" applyBorder="1" applyAlignment="1">
      <alignment horizontal="center" vertical="center"/>
    </xf>
    <xf numFmtId="0" fontId="26" fillId="35" borderId="14" xfId="162" applyFont="1" applyFill="1" applyBorder="1" applyAlignment="1">
      <alignment horizontal="center" vertical="center"/>
    </xf>
    <xf numFmtId="0" fontId="17" fillId="3" borderId="14" xfId="230" applyFont="1" applyFill="1" applyBorder="1" applyAlignment="1">
      <alignment horizontal="center" vertical="center"/>
    </xf>
    <xf numFmtId="0" fontId="16" fillId="3" borderId="14" xfId="230" applyFont="1" applyFill="1" applyBorder="1" applyAlignment="1">
      <alignment horizontal="center" vertical="center"/>
    </xf>
    <xf numFmtId="0" fontId="26" fillId="3" borderId="14" xfId="234" applyFont="1" applyFill="1" applyBorder="1" applyAlignment="1">
      <alignment horizontal="center" vertical="center"/>
    </xf>
    <xf numFmtId="0" fontId="26" fillId="0" borderId="0" xfId="2"/>
    <xf numFmtId="49" fontId="78" fillId="0" borderId="0" xfId="45" applyNumberFormat="1" applyFont="1" applyFill="1" applyBorder="1" applyAlignment="1">
      <alignment horizontal="left" vertical="center"/>
    </xf>
    <xf numFmtId="0" fontId="13" fillId="0" borderId="0" xfId="45" applyFont="1" applyFill="1" applyBorder="1" applyAlignment="1">
      <alignment vertical="center"/>
    </xf>
    <xf numFmtId="0" fontId="13" fillId="0" borderId="0" xfId="45" applyFont="1" applyFill="1" applyAlignment="1">
      <alignment vertical="center"/>
    </xf>
    <xf numFmtId="0" fontId="13" fillId="0" borderId="0" xfId="243"/>
    <xf numFmtId="0" fontId="65" fillId="0" borderId="0" xfId="243" applyFont="1" applyAlignment="1">
      <alignment horizontal="left" vertical="center"/>
    </xf>
    <xf numFmtId="0" fontId="65" fillId="0" borderId="0" xfId="243" applyFont="1" applyAlignment="1">
      <alignment vertical="center"/>
    </xf>
    <xf numFmtId="0" fontId="65" fillId="0" borderId="0" xfId="243" applyFont="1"/>
    <xf numFmtId="0" fontId="26" fillId="0" borderId="14" xfId="243" applyFont="1" applyFill="1" applyBorder="1" applyAlignment="1">
      <alignment horizontal="left" vertical="center"/>
    </xf>
    <xf numFmtId="0" fontId="26" fillId="0" borderId="14" xfId="243" applyFont="1" applyFill="1" applyBorder="1" applyAlignment="1">
      <alignment vertical="center"/>
    </xf>
    <xf numFmtId="0" fontId="26" fillId="0" borderId="14" xfId="243" applyFont="1" applyFill="1" applyBorder="1"/>
    <xf numFmtId="3" fontId="26" fillId="0" borderId="14" xfId="243" applyNumberFormat="1" applyFont="1" applyFill="1" applyBorder="1"/>
    <xf numFmtId="0" fontId="26" fillId="35" borderId="14" xfId="243" applyFont="1" applyFill="1" applyBorder="1" applyAlignment="1">
      <alignment horizontal="center" vertical="center"/>
    </xf>
    <xf numFmtId="0" fontId="71" fillId="0" borderId="0" xfId="243" applyFont="1"/>
    <xf numFmtId="0" fontId="65" fillId="0" borderId="0" xfId="243" applyFont="1" applyFill="1" applyBorder="1"/>
    <xf numFmtId="0" fontId="46" fillId="35" borderId="70" xfId="0" applyFont="1" applyFill="1" applyBorder="1" applyAlignment="1">
      <alignment vertical="center"/>
    </xf>
    <xf numFmtId="0" fontId="41" fillId="0" borderId="0" xfId="0" applyFont="1" applyFill="1" applyAlignment="1">
      <alignment wrapText="1"/>
    </xf>
    <xf numFmtId="0" fontId="20" fillId="35" borderId="75" xfId="118" applyFont="1" applyFill="1" applyBorder="1" applyAlignment="1">
      <alignment horizontal="left"/>
    </xf>
    <xf numFmtId="0" fontId="20" fillId="35" borderId="78" xfId="118" applyFont="1" applyFill="1" applyBorder="1"/>
    <xf numFmtId="0" fontId="20" fillId="35" borderId="78" xfId="118" applyFont="1" applyFill="1" applyBorder="1" applyAlignment="1">
      <alignment horizontal="left" indent="1"/>
    </xf>
    <xf numFmtId="0" fontId="20" fillId="35" borderId="81" xfId="118" applyFont="1" applyFill="1" applyBorder="1"/>
    <xf numFmtId="0" fontId="20" fillId="35" borderId="82" xfId="118" applyFont="1" applyFill="1" applyBorder="1"/>
    <xf numFmtId="0" fontId="74" fillId="0" borderId="0" xfId="0" applyFont="1" applyFill="1" applyBorder="1" applyAlignment="1">
      <alignment vertical="center"/>
    </xf>
    <xf numFmtId="0" fontId="52" fillId="3" borderId="13" xfId="0" applyFont="1" applyFill="1" applyBorder="1" applyAlignment="1">
      <alignment horizontal="left" vertical="center" wrapText="1"/>
    </xf>
    <xf numFmtId="0" fontId="74" fillId="35" borderId="14" xfId="0" applyFont="1" applyFill="1" applyBorder="1" applyAlignment="1">
      <alignment vertical="center"/>
    </xf>
    <xf numFmtId="0" fontId="18" fillId="35" borderId="14" xfId="0" applyFont="1" applyFill="1" applyBorder="1" applyAlignment="1">
      <alignment vertical="center" wrapText="1"/>
    </xf>
    <xf numFmtId="0" fontId="52" fillId="3" borderId="14" xfId="162" applyFont="1" applyFill="1" applyBorder="1" applyAlignment="1">
      <alignment horizontal="left" vertical="center" wrapText="1"/>
    </xf>
    <xf numFmtId="177" fontId="26" fillId="3" borderId="14" xfId="45" applyNumberFormat="1" applyFont="1" applyFill="1" applyBorder="1" applyAlignment="1">
      <alignment horizontal="center" vertical="center"/>
    </xf>
    <xf numFmtId="180" fontId="80" fillId="0" borderId="0" xfId="2" applyNumberFormat="1" applyFont="1" applyFill="1" applyBorder="1" applyAlignment="1">
      <alignment horizontal="center" vertical="top"/>
    </xf>
    <xf numFmtId="3" fontId="52" fillId="41" borderId="14" xfId="2" applyNumberFormat="1" applyFont="1" applyFill="1" applyBorder="1" applyAlignment="1">
      <alignment horizontal="center" vertical="center" wrapText="1"/>
    </xf>
    <xf numFmtId="3" fontId="52" fillId="0" borderId="14" xfId="2" applyNumberFormat="1" applyFont="1" applyFill="1" applyBorder="1" applyAlignment="1">
      <alignment horizontal="center" vertical="center" wrapText="1"/>
    </xf>
    <xf numFmtId="9" fontId="26" fillId="0" borderId="14" xfId="248" applyFont="1" applyBorder="1" applyAlignment="1">
      <alignment horizontal="center" vertical="center"/>
    </xf>
    <xf numFmtId="9" fontId="26" fillId="0" borderId="14" xfId="248" applyFont="1" applyFill="1" applyBorder="1" applyAlignment="1">
      <alignment horizontal="center" vertical="center"/>
    </xf>
    <xf numFmtId="0" fontId="17" fillId="3" borderId="14" xfId="230" applyFont="1" applyFill="1" applyBorder="1" applyAlignment="1">
      <alignment horizontal="center" vertical="center" wrapText="1"/>
    </xf>
    <xf numFmtId="3" fontId="17" fillId="3" borderId="14" xfId="230" applyNumberFormat="1" applyFont="1" applyFill="1" applyBorder="1" applyAlignment="1">
      <alignment horizontal="center" vertical="center"/>
    </xf>
    <xf numFmtId="179" fontId="17" fillId="3" borderId="14" xfId="232" applyNumberFormat="1" applyFont="1" applyFill="1" applyBorder="1" applyAlignment="1">
      <alignment horizontal="center" vertical="center"/>
    </xf>
    <xf numFmtId="199" fontId="16" fillId="3" borderId="14" xfId="230" applyNumberFormat="1" applyFont="1" applyFill="1" applyBorder="1" applyAlignment="1">
      <alignment horizontal="center" vertical="center"/>
    </xf>
    <xf numFmtId="177" fontId="26" fillId="3" borderId="14" xfId="234" applyNumberFormat="1" applyFont="1" applyFill="1" applyBorder="1" applyAlignment="1">
      <alignment horizontal="center" vertical="center"/>
    </xf>
    <xf numFmtId="0" fontId="43" fillId="3" borderId="14" xfId="234" applyFont="1" applyFill="1" applyBorder="1" applyAlignment="1">
      <alignment horizontal="center"/>
    </xf>
    <xf numFmtId="0" fontId="65" fillId="0" borderId="0" xfId="240" applyFont="1" applyFill="1"/>
    <xf numFmtId="3" fontId="65" fillId="0" borderId="0" xfId="240" applyNumberFormat="1" applyFont="1" applyFill="1"/>
    <xf numFmtId="0" fontId="65" fillId="0" borderId="0" xfId="240" applyFont="1"/>
    <xf numFmtId="0" fontId="65" fillId="0" borderId="0" xfId="240" applyFont="1" applyBorder="1"/>
    <xf numFmtId="0" fontId="69" fillId="0" borderId="0" xfId="45" applyFont="1"/>
    <xf numFmtId="0" fontId="11" fillId="0" borderId="0" xfId="249"/>
    <xf numFmtId="0" fontId="11" fillId="0" borderId="0" xfId="249" applyFont="1"/>
    <xf numFmtId="0" fontId="74" fillId="0" borderId="0" xfId="249" applyFont="1"/>
    <xf numFmtId="0" fontId="71" fillId="0" borderId="0" xfId="249" applyFont="1"/>
    <xf numFmtId="0" fontId="26" fillId="35" borderId="89" xfId="249" applyFont="1" applyFill="1" applyBorder="1" applyAlignment="1">
      <alignment horizontal="center" vertical="center" wrapText="1"/>
    </xf>
    <xf numFmtId="0" fontId="26" fillId="35" borderId="90" xfId="249" applyFont="1" applyFill="1" applyBorder="1" applyAlignment="1">
      <alignment horizontal="center" vertical="center" wrapText="1"/>
    </xf>
    <xf numFmtId="0" fontId="11" fillId="0" borderId="14" xfId="249" applyFont="1" applyFill="1" applyBorder="1" applyAlignment="1">
      <alignment horizontal="center" vertical="center"/>
    </xf>
    <xf numFmtId="0" fontId="11" fillId="0" borderId="80" xfId="249" applyFont="1" applyFill="1" applyBorder="1" applyAlignment="1">
      <alignment horizontal="center" vertical="center"/>
    </xf>
    <xf numFmtId="0" fontId="11" fillId="0" borderId="83" xfId="249" applyFont="1" applyFill="1" applyBorder="1" applyAlignment="1">
      <alignment horizontal="center" vertical="center"/>
    </xf>
    <xf numFmtId="0" fontId="11" fillId="0" borderId="84" xfId="249" applyFont="1" applyFill="1" applyBorder="1" applyAlignment="1">
      <alignment horizontal="center" vertical="center"/>
    </xf>
    <xf numFmtId="0" fontId="75" fillId="0" borderId="0" xfId="249" applyFont="1"/>
    <xf numFmtId="0" fontId="65" fillId="0" borderId="0" xfId="249" applyFont="1"/>
    <xf numFmtId="0" fontId="11" fillId="0" borderId="14" xfId="249" applyFont="1" applyFill="1" applyBorder="1" applyAlignment="1">
      <alignment vertical="center"/>
    </xf>
    <xf numFmtId="0" fontId="11" fillId="0" borderId="88" xfId="249" applyFont="1" applyFill="1" applyBorder="1" applyAlignment="1">
      <alignment vertical="center"/>
    </xf>
    <xf numFmtId="0" fontId="11" fillId="35" borderId="76" xfId="249" applyFont="1" applyFill="1" applyBorder="1" applyAlignment="1">
      <alignment vertical="center"/>
    </xf>
    <xf numFmtId="0" fontId="11" fillId="0" borderId="91" xfId="249" applyFont="1" applyFill="1" applyBorder="1" applyAlignment="1">
      <alignment vertical="center"/>
    </xf>
    <xf numFmtId="0" fontId="65" fillId="0" borderId="87" xfId="249" applyFont="1" applyBorder="1" applyAlignment="1"/>
    <xf numFmtId="0" fontId="11" fillId="0" borderId="0" xfId="249" applyFont="1" applyAlignment="1">
      <alignment vertical="center"/>
    </xf>
    <xf numFmtId="0" fontId="11" fillId="0" borderId="0" xfId="249" applyFont="1" applyFill="1" applyBorder="1"/>
    <xf numFmtId="0" fontId="65" fillId="0" borderId="0" xfId="249" applyFont="1" applyFill="1" applyBorder="1"/>
    <xf numFmtId="0" fontId="11" fillId="0" borderId="0" xfId="249" applyFont="1" applyFill="1" applyBorder="1" applyAlignment="1">
      <alignment horizontal="left" vertical="center" wrapText="1"/>
    </xf>
    <xf numFmtId="0" fontId="75" fillId="0" borderId="0" xfId="249" applyFont="1" applyAlignment="1">
      <alignment vertical="center"/>
    </xf>
    <xf numFmtId="0" fontId="75" fillId="0" borderId="0" xfId="249" applyFont="1" applyFill="1" applyBorder="1"/>
    <xf numFmtId="0" fontId="71" fillId="0" borderId="0" xfId="249" applyFont="1" applyFill="1" applyBorder="1" applyAlignment="1">
      <alignment vertical="center"/>
    </xf>
    <xf numFmtId="0" fontId="75" fillId="0" borderId="0" xfId="240" applyFont="1"/>
    <xf numFmtId="0" fontId="11" fillId="0" borderId="0" xfId="45" applyFont="1" applyFill="1" applyBorder="1" applyAlignment="1">
      <alignment vertical="center"/>
    </xf>
    <xf numFmtId="0" fontId="26" fillId="35" borderId="0" xfId="243" applyFont="1" applyFill="1" applyBorder="1" applyAlignment="1">
      <alignment vertical="center"/>
    </xf>
    <xf numFmtId="0" fontId="26" fillId="35" borderId="0" xfId="243" applyFont="1" applyFill="1" applyBorder="1" applyAlignment="1">
      <alignment horizontal="left" vertical="center"/>
    </xf>
    <xf numFmtId="0" fontId="26" fillId="35" borderId="0" xfId="243" applyFont="1" applyFill="1" applyBorder="1" applyAlignment="1">
      <alignment horizontal="center" vertical="center"/>
    </xf>
    <xf numFmtId="178" fontId="74" fillId="3" borderId="14" xfId="41" applyNumberFormat="1" applyFont="1" applyFill="1" applyBorder="1" applyAlignment="1" applyProtection="1">
      <alignment horizontal="center"/>
      <protection locked="0"/>
    </xf>
    <xf numFmtId="178" fontId="70" fillId="3" borderId="14" xfId="41" applyNumberFormat="1" applyFont="1" applyFill="1" applyBorder="1" applyAlignment="1">
      <alignment horizontal="center" vertical="center"/>
    </xf>
    <xf numFmtId="178" fontId="74" fillId="3" borderId="14" xfId="41" applyNumberFormat="1" applyFont="1" applyFill="1" applyBorder="1" applyAlignment="1">
      <alignment horizontal="center"/>
    </xf>
    <xf numFmtId="177" fontId="43" fillId="3" borderId="14" xfId="49" applyNumberFormat="1" applyFont="1" applyFill="1" applyBorder="1" applyAlignment="1">
      <alignment horizontal="right"/>
    </xf>
    <xf numFmtId="0" fontId="26" fillId="35" borderId="62" xfId="2" applyFill="1" applyBorder="1" applyAlignment="1">
      <alignment horizontal="center"/>
    </xf>
    <xf numFmtId="0" fontId="26" fillId="3" borderId="62" xfId="2" applyFill="1" applyBorder="1" applyAlignment="1">
      <alignment horizontal="center"/>
    </xf>
    <xf numFmtId="0" fontId="29" fillId="3" borderId="62" xfId="2" applyFont="1" applyFill="1" applyBorder="1" applyAlignment="1">
      <alignment horizontal="center"/>
    </xf>
    <xf numFmtId="0" fontId="26" fillId="3" borderId="62" xfId="2" applyFill="1" applyBorder="1"/>
    <xf numFmtId="178" fontId="26" fillId="3" borderId="62" xfId="2" applyNumberFormat="1" applyFill="1" applyBorder="1"/>
    <xf numFmtId="0" fontId="73" fillId="0" borderId="0" xfId="2" applyFont="1"/>
    <xf numFmtId="0" fontId="43" fillId="0" borderId="0" xfId="2" applyFont="1"/>
    <xf numFmtId="0" fontId="78" fillId="0" borderId="0" xfId="2" applyFont="1"/>
    <xf numFmtId="0" fontId="77" fillId="0" borderId="0" xfId="2" applyFont="1"/>
    <xf numFmtId="0" fontId="80" fillId="35" borderId="62" xfId="2" applyFont="1" applyFill="1" applyBorder="1"/>
    <xf numFmtId="0" fontId="80" fillId="35" borderId="62" xfId="2" applyFont="1" applyFill="1" applyBorder="1" applyAlignment="1">
      <alignment horizontal="right"/>
    </xf>
    <xf numFmtId="0" fontId="80" fillId="0" borderId="62" xfId="2" applyFont="1" applyBorder="1"/>
    <xf numFmtId="178" fontId="80" fillId="0" borderId="62" xfId="2" applyNumberFormat="1" applyFont="1" applyBorder="1"/>
    <xf numFmtId="0" fontId="80" fillId="0" borderId="0" xfId="0" applyFont="1"/>
    <xf numFmtId="0" fontId="121" fillId="0" borderId="0" xfId="0" applyFont="1"/>
    <xf numFmtId="2" fontId="121" fillId="0" borderId="0" xfId="0" applyNumberFormat="1" applyFont="1"/>
    <xf numFmtId="0" fontId="123" fillId="0" borderId="0" xfId="0" applyFont="1"/>
    <xf numFmtId="0" fontId="124" fillId="0" borderId="0" xfId="0" applyFont="1"/>
    <xf numFmtId="2" fontId="123" fillId="0" borderId="0" xfId="0" applyNumberFormat="1" applyFont="1"/>
    <xf numFmtId="0" fontId="124" fillId="2" borderId="0" xfId="0" applyFont="1" applyFill="1" applyAlignment="1"/>
    <xf numFmtId="0" fontId="17" fillId="3" borderId="14" xfId="230" applyFont="1" applyFill="1" applyBorder="1" applyAlignment="1">
      <alignment horizontal="center" vertical="center"/>
    </xf>
    <xf numFmtId="0" fontId="26" fillId="35" borderId="14" xfId="2" applyFont="1" applyFill="1" applyBorder="1" applyAlignment="1" applyProtection="1">
      <alignment horizontal="center" vertical="center" wrapText="1"/>
    </xf>
    <xf numFmtId="0" fontId="26" fillId="3" borderId="14" xfId="234" applyFont="1" applyFill="1" applyBorder="1" applyAlignment="1">
      <alignment horizontal="center" vertical="center"/>
    </xf>
    <xf numFmtId="0" fontId="108" fillId="3" borderId="0" xfId="0" applyFont="1" applyFill="1"/>
    <xf numFmtId="0" fontId="30" fillId="3" borderId="0" xfId="0" applyFont="1" applyFill="1"/>
    <xf numFmtId="0" fontId="26" fillId="0" borderId="14" xfId="243" applyFont="1" applyFill="1" applyBorder="1" applyAlignment="1">
      <alignment horizontal="center" vertical="center"/>
    </xf>
    <xf numFmtId="0" fontId="41" fillId="3" borderId="0" xfId="41" applyFont="1" applyFill="1" applyBorder="1"/>
    <xf numFmtId="0" fontId="43" fillId="35" borderId="14" xfId="41" applyNumberFormat="1" applyFont="1" applyFill="1" applyBorder="1" applyAlignment="1">
      <alignment horizontal="center" vertical="center" wrapText="1"/>
    </xf>
    <xf numFmtId="49" fontId="26" fillId="0" borderId="14" xfId="2" applyNumberFormat="1" applyFont="1" applyBorder="1" applyAlignment="1">
      <alignment horizontal="left"/>
    </xf>
    <xf numFmtId="0" fontId="26" fillId="0" borderId="14" xfId="2" applyFont="1" applyBorder="1" applyAlignment="1">
      <alignment horizontal="right"/>
    </xf>
    <xf numFmtId="178" fontId="26" fillId="0" borderId="14" xfId="2" applyNumberFormat="1" applyFont="1" applyBorder="1" applyAlignment="1">
      <alignment horizontal="right"/>
    </xf>
    <xf numFmtId="0" fontId="26" fillId="35" borderId="14" xfId="2" applyFill="1" applyBorder="1"/>
    <xf numFmtId="49" fontId="26" fillId="35" borderId="14" xfId="2" applyNumberFormat="1" applyFont="1" applyFill="1" applyBorder="1" applyAlignment="1">
      <alignment horizontal="left"/>
    </xf>
    <xf numFmtId="178" fontId="26" fillId="35" borderId="14" xfId="2" applyNumberFormat="1" applyFont="1" applyFill="1" applyBorder="1" applyAlignment="1">
      <alignment horizontal="right"/>
    </xf>
    <xf numFmtId="0" fontId="26" fillId="35" borderId="14" xfId="2" applyFont="1" applyFill="1" applyBorder="1" applyAlignment="1">
      <alignment horizontal="right"/>
    </xf>
    <xf numFmtId="0" fontId="65" fillId="0" borderId="98" xfId="161" applyFont="1" applyBorder="1" applyAlignment="1">
      <alignment vertical="center"/>
    </xf>
    <xf numFmtId="177" fontId="18" fillId="3" borderId="14" xfId="41" applyNumberFormat="1" applyFont="1" applyFill="1" applyBorder="1" applyAlignment="1">
      <alignment horizontal="center" vertical="center"/>
    </xf>
    <xf numFmtId="177" fontId="18" fillId="38" borderId="14" xfId="41" applyNumberFormat="1" applyFont="1" applyFill="1" applyBorder="1" applyAlignment="1">
      <alignment horizontal="center" vertical="center"/>
    </xf>
    <xf numFmtId="0" fontId="80" fillId="35" borderId="14" xfId="2" applyFont="1" applyFill="1" applyBorder="1" applyAlignment="1">
      <alignment vertical="center"/>
    </xf>
    <xf numFmtId="0" fontId="79" fillId="35" borderId="14" xfId="2" applyNumberFormat="1" applyFont="1" applyFill="1" applyBorder="1" applyAlignment="1">
      <alignment horizontal="right" vertical="center" indent="1"/>
    </xf>
    <xf numFmtId="3" fontId="80" fillId="0" borderId="14" xfId="2" applyNumberFormat="1" applyFont="1" applyBorder="1" applyAlignment="1">
      <alignment horizontal="right" indent="1"/>
    </xf>
    <xf numFmtId="3" fontId="81" fillId="0" borderId="14" xfId="2" applyNumberFormat="1" applyFont="1" applyBorder="1" applyAlignment="1">
      <alignment horizontal="right" indent="1"/>
    </xf>
    <xf numFmtId="179" fontId="79" fillId="0" borderId="14" xfId="163" applyNumberFormat="1" applyFont="1" applyFill="1" applyBorder="1" applyAlignment="1">
      <alignment horizontal="right" vertical="center" indent="1"/>
    </xf>
    <xf numFmtId="178" fontId="26" fillId="3" borderId="14" xfId="234" applyNumberFormat="1" applyFont="1" applyFill="1" applyBorder="1" applyAlignment="1">
      <alignment horizontal="center" vertical="center"/>
    </xf>
    <xf numFmtId="178" fontId="43" fillId="3" borderId="14" xfId="234" applyNumberFormat="1" applyFont="1" applyFill="1" applyBorder="1" applyAlignment="1">
      <alignment horizontal="center"/>
    </xf>
    <xf numFmtId="177" fontId="43" fillId="3" borderId="14" xfId="234" applyNumberFormat="1" applyFont="1" applyFill="1" applyBorder="1" applyAlignment="1">
      <alignment horizontal="center"/>
    </xf>
    <xf numFmtId="178" fontId="26" fillId="3" borderId="14" xfId="45" applyNumberFormat="1" applyFont="1" applyFill="1" applyBorder="1" applyAlignment="1">
      <alignment horizontal="center"/>
    </xf>
    <xf numFmtId="178" fontId="26" fillId="3" borderId="0" xfId="45" applyNumberFormat="1" applyFont="1" applyFill="1" applyBorder="1" applyAlignment="1">
      <alignment horizontal="center"/>
    </xf>
    <xf numFmtId="0" fontId="46" fillId="35" borderId="14" xfId="41" applyFont="1" applyFill="1" applyBorder="1" applyAlignment="1">
      <alignment horizontal="center"/>
    </xf>
    <xf numFmtId="0" fontId="90" fillId="35" borderId="14" xfId="239" applyFont="1" applyFill="1" applyBorder="1" applyAlignment="1">
      <alignment horizontal="center" wrapText="1"/>
    </xf>
    <xf numFmtId="0" fontId="90" fillId="35" borderId="14" xfId="239" applyFont="1" applyFill="1" applyBorder="1" applyAlignment="1">
      <alignment horizontal="center" vertical="center"/>
    </xf>
    <xf numFmtId="178" fontId="67" fillId="0" borderId="14" xfId="239" applyNumberFormat="1" applyBorder="1" applyAlignment="1">
      <alignment horizontal="center" vertical="center"/>
    </xf>
    <xf numFmtId="0" fontId="52" fillId="35" borderId="57" xfId="240" applyFont="1" applyFill="1" applyBorder="1"/>
    <xf numFmtId="0" fontId="52" fillId="35" borderId="21" xfId="240" applyFont="1" applyFill="1" applyBorder="1"/>
    <xf numFmtId="0" fontId="52" fillId="35" borderId="13" xfId="240" applyFont="1" applyFill="1" applyBorder="1"/>
    <xf numFmtId="10" fontId="52" fillId="3" borderId="14" xfId="240" applyNumberFormat="1" applyFont="1" applyFill="1" applyBorder="1" applyAlignment="1">
      <alignment horizontal="center"/>
    </xf>
    <xf numFmtId="10" fontId="52" fillId="0" borderId="14" xfId="240" applyNumberFormat="1" applyFont="1" applyFill="1" applyBorder="1" applyAlignment="1">
      <alignment horizontal="center"/>
    </xf>
    <xf numFmtId="0" fontId="52" fillId="35" borderId="14" xfId="240" applyFont="1" applyFill="1" applyBorder="1" applyAlignment="1">
      <alignment horizontal="center" vertical="center"/>
    </xf>
    <xf numFmtId="0" fontId="52" fillId="35" borderId="14" xfId="240" applyFont="1" applyFill="1" applyBorder="1" applyAlignment="1">
      <alignment vertical="center"/>
    </xf>
    <xf numFmtId="0" fontId="52" fillId="35" borderId="14" xfId="240" applyFont="1" applyFill="1" applyBorder="1" applyAlignment="1">
      <alignment vertical="center" wrapText="1"/>
    </xf>
    <xf numFmtId="0" fontId="52" fillId="35" borderId="57" xfId="240" applyFont="1" applyFill="1" applyBorder="1" applyAlignment="1">
      <alignment vertical="center"/>
    </xf>
    <xf numFmtId="177" fontId="26" fillId="3" borderId="14" xfId="45" applyNumberFormat="1" applyFont="1" applyFill="1" applyBorder="1" applyAlignment="1">
      <alignment horizontal="center"/>
    </xf>
    <xf numFmtId="0" fontId="14" fillId="0" borderId="103" xfId="240" applyBorder="1" applyAlignment="1">
      <alignment horizontal="center"/>
    </xf>
    <xf numFmtId="0" fontId="14" fillId="35" borderId="99" xfId="240" applyFill="1" applyBorder="1"/>
    <xf numFmtId="0" fontId="14" fillId="35" borderId="68" xfId="240" applyFill="1" applyBorder="1"/>
    <xf numFmtId="0" fontId="14" fillId="35" borderId="102" xfId="240" applyFill="1" applyBorder="1"/>
    <xf numFmtId="0" fontId="14" fillId="35" borderId="98" xfId="240" applyFill="1" applyBorder="1"/>
    <xf numFmtId="0" fontId="14" fillId="35" borderId="94" xfId="240" applyFill="1" applyBorder="1"/>
    <xf numFmtId="0" fontId="12" fillId="35" borderId="0" xfId="240" applyFont="1" applyFill="1" applyBorder="1"/>
    <xf numFmtId="0" fontId="12" fillId="35" borderId="66" xfId="240" applyFont="1" applyFill="1" applyBorder="1"/>
    <xf numFmtId="0" fontId="14" fillId="35" borderId="0" xfId="240" applyFill="1" applyBorder="1"/>
    <xf numFmtId="0" fontId="14" fillId="35" borderId="66" xfId="240" applyFill="1" applyBorder="1"/>
    <xf numFmtId="0" fontId="14" fillId="35" borderId="104" xfId="240" applyFill="1" applyBorder="1"/>
    <xf numFmtId="0" fontId="14" fillId="35" borderId="105" xfId="240" applyFill="1" applyBorder="1"/>
    <xf numFmtId="178" fontId="14" fillId="35" borderId="83" xfId="240" applyNumberFormat="1" applyFill="1" applyBorder="1"/>
    <xf numFmtId="0" fontId="11" fillId="0" borderId="14" xfId="249" applyFont="1" applyBorder="1" applyAlignment="1">
      <alignment horizontal="right"/>
    </xf>
    <xf numFmtId="0" fontId="11" fillId="0" borderId="14" xfId="249" applyFont="1" applyBorder="1" applyAlignment="1">
      <alignment horizontal="center"/>
    </xf>
    <xf numFmtId="0" fontId="11" fillId="35" borderId="14" xfId="249" applyFont="1" applyFill="1" applyBorder="1"/>
    <xf numFmtId="0" fontId="8" fillId="0" borderId="0" xfId="249" applyFont="1"/>
    <xf numFmtId="178" fontId="26" fillId="3" borderId="14" xfId="240" applyNumberFormat="1" applyFont="1" applyFill="1" applyBorder="1" applyAlignment="1">
      <alignment horizontal="center"/>
    </xf>
    <xf numFmtId="178" fontId="70" fillId="3" borderId="14" xfId="240" applyNumberFormat="1" applyFont="1" applyFill="1" applyBorder="1" applyAlignment="1">
      <alignment horizontal="center"/>
    </xf>
    <xf numFmtId="179" fontId="70" fillId="3" borderId="14" xfId="241" applyNumberFormat="1" applyFont="1" applyFill="1" applyBorder="1" applyAlignment="1">
      <alignment horizontal="center"/>
    </xf>
    <xf numFmtId="179" fontId="67" fillId="3" borderId="14" xfId="241" applyNumberFormat="1" applyFont="1" applyFill="1" applyBorder="1" applyAlignment="1">
      <alignment horizontal="center"/>
    </xf>
    <xf numFmtId="0" fontId="101" fillId="0" borderId="0" xfId="45" applyFont="1" applyAlignment="1">
      <alignment horizontal="right"/>
    </xf>
    <xf numFmtId="0" fontId="8" fillId="35" borderId="14" xfId="45" applyNumberFormat="1" applyFont="1" applyFill="1" applyBorder="1" applyAlignment="1">
      <alignment horizontal="center" vertical="center" wrapText="1"/>
    </xf>
    <xf numFmtId="0" fontId="8" fillId="3" borderId="14" xfId="45" applyFont="1" applyFill="1" applyBorder="1" applyAlignment="1">
      <alignment horizontal="center" vertical="center"/>
    </xf>
    <xf numFmtId="179" fontId="8" fillId="3" borderId="14" xfId="47" applyNumberFormat="1" applyFont="1" applyFill="1" applyBorder="1" applyAlignment="1">
      <alignment horizontal="center" vertical="center"/>
    </xf>
    <xf numFmtId="0" fontId="13" fillId="35" borderId="14" xfId="45" applyNumberFormat="1" applyFont="1" applyFill="1" applyBorder="1" applyAlignment="1">
      <alignment vertical="center" wrapText="1"/>
    </xf>
    <xf numFmtId="0" fontId="13" fillId="0" borderId="14" xfId="45" applyNumberFormat="1" applyFont="1" applyFill="1" applyBorder="1" applyAlignment="1">
      <alignment horizontal="center" vertical="center"/>
    </xf>
    <xf numFmtId="0" fontId="13" fillId="0" borderId="14" xfId="45" applyFont="1" applyFill="1" applyBorder="1" applyAlignment="1">
      <alignment horizontal="center" vertical="center"/>
    </xf>
    <xf numFmtId="177" fontId="13" fillId="0" borderId="14" xfId="45" applyNumberFormat="1" applyFont="1" applyFill="1" applyBorder="1" applyAlignment="1">
      <alignment horizontal="center" vertical="center"/>
    </xf>
    <xf numFmtId="0" fontId="8" fillId="35" borderId="12" xfId="45" applyNumberFormat="1" applyFont="1" applyFill="1" applyBorder="1" applyAlignment="1">
      <alignment vertical="center"/>
    </xf>
    <xf numFmtId="3" fontId="26" fillId="0" borderId="14" xfId="243" applyNumberFormat="1" applyFont="1" applyFill="1" applyBorder="1" applyAlignment="1">
      <alignment horizontal="center" vertical="center"/>
    </xf>
    <xf numFmtId="179" fontId="43" fillId="0" borderId="14" xfId="244" applyNumberFormat="1" applyFont="1" applyFill="1" applyBorder="1" applyAlignment="1">
      <alignment horizontal="center" vertical="center"/>
    </xf>
    <xf numFmtId="0" fontId="13" fillId="35" borderId="19" xfId="243" applyFont="1" applyFill="1" applyBorder="1" applyAlignment="1">
      <alignment horizontal="left" vertical="center"/>
    </xf>
    <xf numFmtId="0" fontId="13" fillId="35" borderId="18" xfId="243" applyFont="1" applyFill="1" applyBorder="1" applyAlignment="1">
      <alignment horizontal="left" vertical="center"/>
    </xf>
    <xf numFmtId="3" fontId="13" fillId="3" borderId="14" xfId="243" applyNumberFormat="1" applyFont="1" applyFill="1" applyBorder="1" applyAlignment="1">
      <alignment horizontal="center" vertical="center"/>
    </xf>
    <xf numFmtId="3" fontId="13" fillId="3" borderId="19" xfId="243" applyNumberFormat="1" applyFont="1" applyFill="1" applyBorder="1" applyAlignment="1">
      <alignment horizontal="center" vertical="center"/>
    </xf>
    <xf numFmtId="0" fontId="8" fillId="35" borderId="14" xfId="243" applyFont="1" applyFill="1" applyBorder="1" applyAlignment="1">
      <alignment horizontal="right" vertical="center"/>
    </xf>
    <xf numFmtId="0" fontId="13" fillId="3" borderId="14" xfId="243" applyFont="1" applyFill="1" applyBorder="1" applyAlignment="1">
      <alignment horizontal="left" vertical="center"/>
    </xf>
    <xf numFmtId="0" fontId="13" fillId="35" borderId="14" xfId="243" applyFont="1" applyFill="1" applyBorder="1" applyAlignment="1">
      <alignment horizontal="left" vertical="center"/>
    </xf>
    <xf numFmtId="0" fontId="75" fillId="0" borderId="0" xfId="243" applyFont="1" applyBorder="1" applyAlignment="1">
      <alignment vertical="center"/>
    </xf>
    <xf numFmtId="0" fontId="75" fillId="0" borderId="0" xfId="243" applyFont="1" applyFill="1" applyBorder="1"/>
    <xf numFmtId="0" fontId="75" fillId="0" borderId="0" xfId="243" applyFont="1" applyBorder="1"/>
    <xf numFmtId="0" fontId="75" fillId="0" borderId="0" xfId="243" applyFont="1" applyAlignment="1">
      <alignment vertical="center"/>
    </xf>
    <xf numFmtId="0" fontId="75" fillId="0" borderId="0" xfId="243" applyFont="1"/>
    <xf numFmtId="0" fontId="67" fillId="0" borderId="0" xfId="45" applyFont="1"/>
    <xf numFmtId="49" fontId="26" fillId="0" borderId="62" xfId="45" applyNumberFormat="1" applyFont="1" applyBorder="1" applyAlignment="1">
      <alignment horizontal="left"/>
    </xf>
    <xf numFmtId="0" fontId="67" fillId="0" borderId="62" xfId="45" applyFont="1" applyBorder="1"/>
    <xf numFmtId="0" fontId="26" fillId="0" borderId="62" xfId="45" applyFont="1" applyBorder="1" applyAlignment="1">
      <alignment horizontal="right"/>
    </xf>
    <xf numFmtId="49" fontId="78" fillId="0" borderId="0" xfId="45" applyNumberFormat="1" applyFont="1" applyAlignment="1">
      <alignment horizontal="left"/>
    </xf>
    <xf numFmtId="0" fontId="96" fillId="0" borderId="0" xfId="49" applyFont="1"/>
    <xf numFmtId="49" fontId="78" fillId="0" borderId="0" xfId="45" applyNumberFormat="1" applyFont="1" applyAlignment="1"/>
    <xf numFmtId="0" fontId="67" fillId="0" borderId="0" xfId="49" applyFont="1"/>
    <xf numFmtId="49" fontId="77" fillId="0" borderId="0" xfId="45" applyNumberFormat="1" applyFont="1" applyAlignment="1"/>
    <xf numFmtId="0" fontId="26" fillId="35" borderId="52" xfId="49" applyNumberFormat="1" applyFont="1" applyFill="1" applyBorder="1" applyAlignment="1">
      <alignment horizontal="center" vertical="center" wrapText="1"/>
    </xf>
    <xf numFmtId="0" fontId="26" fillId="35" borderId="51" xfId="49" applyNumberFormat="1" applyFont="1" applyFill="1" applyBorder="1" applyAlignment="1">
      <alignment horizontal="center" vertical="center" wrapText="1"/>
    </xf>
    <xf numFmtId="0" fontId="26" fillId="35" borderId="0" xfId="49" applyNumberFormat="1" applyFont="1" applyFill="1" applyBorder="1" applyAlignment="1">
      <alignment vertical="center" wrapText="1"/>
    </xf>
    <xf numFmtId="0" fontId="26" fillId="35" borderId="44" xfId="49" applyNumberFormat="1" applyFont="1" applyFill="1" applyBorder="1" applyAlignment="1">
      <alignment vertical="center" wrapText="1"/>
    </xf>
    <xf numFmtId="0" fontId="67" fillId="35" borderId="14" xfId="49" applyFont="1" applyFill="1" applyBorder="1"/>
    <xf numFmtId="0" fontId="26" fillId="35" borderId="114" xfId="49" applyNumberFormat="1" applyFont="1" applyFill="1" applyBorder="1" applyAlignment="1">
      <alignment horizontal="center" vertical="center" wrapText="1"/>
    </xf>
    <xf numFmtId="0" fontId="26" fillId="35" borderId="115" xfId="49" applyNumberFormat="1" applyFont="1" applyFill="1" applyBorder="1" applyAlignment="1">
      <alignment horizontal="center" vertical="center" wrapText="1"/>
    </xf>
    <xf numFmtId="0" fontId="67" fillId="0" borderId="14" xfId="49" applyFont="1" applyBorder="1"/>
    <xf numFmtId="178" fontId="26" fillId="0" borderId="14" xfId="49" applyNumberFormat="1" applyFont="1" applyBorder="1" applyAlignment="1">
      <alignment horizontal="center"/>
    </xf>
    <xf numFmtId="178" fontId="67" fillId="0" borderId="14" xfId="49" applyNumberFormat="1" applyFont="1" applyBorder="1" applyAlignment="1">
      <alignment horizontal="center"/>
    </xf>
    <xf numFmtId="0" fontId="26" fillId="0" borderId="14" xfId="49" applyFont="1" applyBorder="1" applyAlignment="1">
      <alignment horizontal="center"/>
    </xf>
    <xf numFmtId="0" fontId="67" fillId="0" borderId="14" xfId="49" applyFont="1" applyBorder="1" applyAlignment="1">
      <alignment horizontal="center"/>
    </xf>
    <xf numFmtId="0" fontId="80" fillId="35" borderId="52" xfId="49" applyNumberFormat="1" applyFont="1" applyFill="1" applyBorder="1" applyAlignment="1">
      <alignment horizontal="center" vertical="center" wrapText="1"/>
    </xf>
    <xf numFmtId="0" fontId="80" fillId="35" borderId="51" xfId="49" applyNumberFormat="1" applyFont="1" applyFill="1" applyBorder="1" applyAlignment="1">
      <alignment horizontal="center" vertical="center" wrapText="1"/>
    </xf>
    <xf numFmtId="0" fontId="80" fillId="35" borderId="0" xfId="49" applyNumberFormat="1" applyFont="1" applyFill="1" applyBorder="1" applyAlignment="1">
      <alignment vertical="center" wrapText="1"/>
    </xf>
    <xf numFmtId="0" fontId="80" fillId="35" borderId="44" xfId="49" applyNumberFormat="1" applyFont="1" applyFill="1" applyBorder="1" applyAlignment="1">
      <alignment vertical="center" wrapText="1"/>
    </xf>
    <xf numFmtId="0" fontId="80" fillId="35" borderId="114" xfId="49" applyNumberFormat="1" applyFont="1" applyFill="1" applyBorder="1" applyAlignment="1">
      <alignment horizontal="center" vertical="center" wrapText="1"/>
    </xf>
    <xf numFmtId="0" fontId="80" fillId="35" borderId="115" xfId="49" applyNumberFormat="1" applyFont="1" applyFill="1" applyBorder="1" applyAlignment="1">
      <alignment horizontal="center" vertical="center" wrapText="1"/>
    </xf>
    <xf numFmtId="0" fontId="96" fillId="0" borderId="14" xfId="49" applyFont="1" applyBorder="1" applyAlignment="1">
      <alignment horizontal="center"/>
    </xf>
    <xf numFmtId="0" fontId="80" fillId="0" borderId="14" xfId="49" applyFont="1" applyBorder="1" applyAlignment="1">
      <alignment horizontal="center"/>
    </xf>
    <xf numFmtId="0" fontId="22" fillId="0" borderId="0" xfId="246" applyFont="1"/>
    <xf numFmtId="0" fontId="67" fillId="0" borderId="0" xfId="246" applyFont="1"/>
    <xf numFmtId="0" fontId="26" fillId="35" borderId="52" xfId="246" applyNumberFormat="1" applyFont="1" applyFill="1" applyBorder="1" applyAlignment="1">
      <alignment horizontal="center" vertical="center" wrapText="1"/>
    </xf>
    <xf numFmtId="0" fontId="26" fillId="35" borderId="51" xfId="246" applyNumberFormat="1" applyFont="1" applyFill="1" applyBorder="1" applyAlignment="1">
      <alignment horizontal="center" vertical="center" wrapText="1"/>
    </xf>
    <xf numFmtId="0" fontId="26" fillId="35" borderId="117" xfId="246" applyNumberFormat="1" applyFont="1" applyFill="1" applyBorder="1" applyAlignment="1">
      <alignment horizontal="center" vertical="center" wrapText="1"/>
    </xf>
    <xf numFmtId="0" fontId="26" fillId="35" borderId="114" xfId="246" applyNumberFormat="1" applyFont="1" applyFill="1" applyBorder="1" applyAlignment="1">
      <alignment horizontal="center" vertical="center" wrapText="1"/>
    </xf>
    <xf numFmtId="0" fontId="26" fillId="35" borderId="115" xfId="246" applyNumberFormat="1" applyFont="1" applyFill="1" applyBorder="1" applyAlignment="1">
      <alignment horizontal="center" vertical="center" wrapText="1"/>
    </xf>
    <xf numFmtId="0" fontId="67" fillId="0" borderId="14" xfId="246" applyFont="1" applyBorder="1"/>
    <xf numFmtId="41" fontId="26" fillId="0" borderId="14" xfId="246" applyNumberFormat="1" applyFont="1" applyBorder="1" applyAlignment="1">
      <alignment horizontal="center"/>
    </xf>
    <xf numFmtId="0" fontId="26" fillId="0" borderId="14" xfId="246" applyFont="1" applyBorder="1" applyAlignment="1">
      <alignment horizontal="center"/>
    </xf>
    <xf numFmtId="41" fontId="67" fillId="0" borderId="14" xfId="246" applyNumberFormat="1" applyFont="1" applyBorder="1" applyAlignment="1">
      <alignment horizontal="center"/>
    </xf>
    <xf numFmtId="0" fontId="67" fillId="0" borderId="14" xfId="246" applyFont="1" applyBorder="1" applyAlignment="1">
      <alignment horizontal="center"/>
    </xf>
    <xf numFmtId="0" fontId="73" fillId="0" borderId="43" xfId="246" applyNumberFormat="1" applyFont="1" applyFill="1" applyBorder="1" applyAlignment="1">
      <alignment vertical="center" wrapText="1"/>
    </xf>
    <xf numFmtId="0" fontId="26" fillId="35" borderId="27" xfId="246" applyNumberFormat="1" applyFont="1" applyFill="1" applyBorder="1" applyAlignment="1">
      <alignment horizontal="center" vertical="center" wrapText="1"/>
    </xf>
    <xf numFmtId="0" fontId="26" fillId="35" borderId="52" xfId="246" applyNumberFormat="1" applyFont="1" applyFill="1" applyBorder="1" applyAlignment="1">
      <alignment horizontal="left" vertical="center" wrapText="1"/>
    </xf>
    <xf numFmtId="201" fontId="26" fillId="3" borderId="14" xfId="210" applyNumberFormat="1" applyFont="1" applyFill="1" applyBorder="1" applyAlignment="1" applyProtection="1">
      <alignment horizontal="center" wrapText="1"/>
      <protection hidden="1"/>
    </xf>
    <xf numFmtId="177" fontId="26" fillId="3" borderId="14" xfId="210" applyNumberFormat="1" applyFont="1" applyFill="1" applyBorder="1" applyAlignment="1" applyProtection="1">
      <alignment horizontal="center" wrapText="1"/>
      <protection hidden="1"/>
    </xf>
    <xf numFmtId="201" fontId="26" fillId="3" borderId="14" xfId="210" applyNumberFormat="1" applyFont="1" applyFill="1" applyBorder="1" applyAlignment="1" applyProtection="1">
      <alignment horizontal="center"/>
      <protection hidden="1"/>
    </xf>
    <xf numFmtId="177" fontId="26" fillId="3" borderId="14" xfId="210" applyNumberFormat="1" applyFont="1" applyFill="1" applyBorder="1" applyAlignment="1" applyProtection="1">
      <alignment horizontal="center"/>
      <protection hidden="1"/>
    </xf>
    <xf numFmtId="0" fontId="29" fillId="35" borderId="14" xfId="210" applyFont="1" applyFill="1" applyBorder="1" applyProtection="1">
      <protection hidden="1"/>
    </xf>
    <xf numFmtId="0" fontId="29" fillId="35" borderId="14" xfId="210" applyFont="1" applyFill="1" applyBorder="1" applyAlignment="1" applyProtection="1">
      <alignment horizontal="left" indent="1"/>
      <protection hidden="1"/>
    </xf>
    <xf numFmtId="0" fontId="29" fillId="35" borderId="14" xfId="210" applyFont="1" applyFill="1" applyBorder="1" applyAlignment="1" applyProtection="1">
      <alignment horizontal="left"/>
      <protection hidden="1"/>
    </xf>
    <xf numFmtId="0" fontId="80" fillId="0" borderId="0" xfId="210" applyFont="1" applyBorder="1" applyProtection="1">
      <protection hidden="1"/>
    </xf>
    <xf numFmtId="0" fontId="80" fillId="0" borderId="0" xfId="210" applyFont="1" applyBorder="1" applyAlignment="1" applyProtection="1">
      <alignment horizontal="right"/>
      <protection hidden="1"/>
    </xf>
    <xf numFmtId="0" fontId="75" fillId="3" borderId="14" xfId="41" applyFont="1" applyFill="1" applyBorder="1" applyAlignment="1" applyProtection="1">
      <alignment horizontal="center"/>
      <protection hidden="1"/>
    </xf>
    <xf numFmtId="0" fontId="75" fillId="35" borderId="14" xfId="41" applyFont="1" applyFill="1" applyBorder="1" applyAlignment="1" applyProtection="1">
      <alignment horizontal="center"/>
      <protection hidden="1"/>
    </xf>
    <xf numFmtId="201" fontId="26" fillId="3" borderId="14" xfId="41" applyNumberFormat="1" applyFont="1" applyFill="1" applyBorder="1" applyAlignment="1" applyProtection="1">
      <alignment horizontal="center" wrapText="1"/>
      <protection hidden="1"/>
    </xf>
    <xf numFmtId="177" fontId="26" fillId="3" borderId="14" xfId="41" applyNumberFormat="1" applyFont="1" applyFill="1" applyBorder="1" applyAlignment="1" applyProtection="1">
      <alignment horizontal="center" wrapText="1"/>
      <protection hidden="1"/>
    </xf>
    <xf numFmtId="201" fontId="26" fillId="3" borderId="14" xfId="41" applyNumberFormat="1" applyFont="1" applyFill="1" applyBorder="1" applyAlignment="1" applyProtection="1">
      <alignment horizontal="center"/>
      <protection hidden="1"/>
    </xf>
    <xf numFmtId="177" fontId="26" fillId="3" borderId="14" xfId="41" applyNumberFormat="1" applyFont="1" applyFill="1" applyBorder="1" applyAlignment="1" applyProtection="1">
      <alignment horizontal="center"/>
      <protection hidden="1"/>
    </xf>
    <xf numFmtId="177" fontId="80" fillId="3" borderId="14" xfId="41" applyNumberFormat="1" applyFont="1" applyFill="1" applyBorder="1" applyAlignment="1" applyProtection="1">
      <alignment horizontal="center"/>
      <protection hidden="1"/>
    </xf>
    <xf numFmtId="0" fontId="80" fillId="3" borderId="0" xfId="210" applyFont="1" applyFill="1" applyBorder="1" applyProtection="1">
      <protection hidden="1"/>
    </xf>
    <xf numFmtId="0" fontId="75" fillId="3" borderId="0" xfId="41" applyFont="1" applyFill="1"/>
    <xf numFmtId="178" fontId="26" fillId="3" borderId="14" xfId="41" applyNumberFormat="1" applyFont="1" applyFill="1" applyBorder="1" applyAlignment="1">
      <alignment horizontal="right"/>
    </xf>
    <xf numFmtId="178" fontId="26" fillId="3" borderId="14" xfId="41" applyNumberFormat="1" applyFont="1" applyFill="1" applyBorder="1" applyAlignment="1">
      <alignment horizontal="center"/>
    </xf>
    <xf numFmtId="0" fontId="8" fillId="0" borderId="0" xfId="41" applyFont="1"/>
    <xf numFmtId="0" fontId="26" fillId="35" borderId="14" xfId="41" applyNumberFormat="1" applyFont="1" applyFill="1" applyBorder="1" applyAlignment="1">
      <alignment horizontal="left" vertical="center" wrapText="1"/>
    </xf>
    <xf numFmtId="0" fontId="26" fillId="35" borderId="14" xfId="41" applyNumberFormat="1" applyFont="1" applyFill="1" applyBorder="1" applyAlignment="1">
      <alignment horizontal="center" vertical="center" wrapText="1"/>
    </xf>
    <xf numFmtId="178" fontId="104" fillId="3" borderId="14" xfId="41" applyNumberFormat="1" applyFont="1" applyFill="1" applyBorder="1" applyAlignment="1">
      <alignment horizontal="right"/>
    </xf>
    <xf numFmtId="0" fontId="74" fillId="35" borderId="14" xfId="41" applyFont="1" applyFill="1" applyBorder="1" applyAlignment="1">
      <alignment horizontal="center"/>
    </xf>
    <xf numFmtId="49" fontId="26" fillId="35" borderId="0" xfId="41" applyNumberFormat="1" applyFont="1" applyFill="1" applyAlignment="1">
      <alignment horizontal="left"/>
    </xf>
    <xf numFmtId="0" fontId="8" fillId="35" borderId="0" xfId="41" applyFont="1" applyFill="1"/>
    <xf numFmtId="0" fontId="8" fillId="35" borderId="20" xfId="41" applyFont="1" applyFill="1" applyBorder="1"/>
    <xf numFmtId="49" fontId="26" fillId="35" borderId="0" xfId="41" applyNumberFormat="1" applyFont="1" applyFill="1" applyBorder="1" applyAlignment="1">
      <alignment horizontal="left"/>
    </xf>
    <xf numFmtId="49" fontId="26" fillId="35" borderId="66" xfId="41" applyNumberFormat="1" applyFont="1" applyFill="1" applyBorder="1" applyAlignment="1">
      <alignment horizontal="left"/>
    </xf>
    <xf numFmtId="0" fontId="134" fillId="35" borderId="0" xfId="41" applyFont="1" applyFill="1"/>
    <xf numFmtId="49" fontId="135" fillId="35" borderId="0" xfId="41" applyNumberFormat="1" applyFont="1" applyFill="1" applyBorder="1" applyAlignment="1">
      <alignment horizontal="left"/>
    </xf>
    <xf numFmtId="178" fontId="135" fillId="3" borderId="14" xfId="41" applyNumberFormat="1" applyFont="1" applyFill="1" applyBorder="1" applyAlignment="1">
      <alignment horizontal="right"/>
    </xf>
    <xf numFmtId="37" fontId="26" fillId="3" borderId="14" xfId="41" applyNumberFormat="1" applyFont="1" applyFill="1" applyBorder="1" applyAlignment="1">
      <alignment horizontal="right"/>
    </xf>
    <xf numFmtId="41" fontId="26" fillId="3" borderId="14" xfId="41" applyNumberFormat="1" applyFont="1" applyFill="1" applyBorder="1" applyAlignment="1">
      <alignment horizontal="right"/>
    </xf>
    <xf numFmtId="41" fontId="26" fillId="3" borderId="12" xfId="41" applyNumberFormat="1" applyFont="1" applyFill="1" applyBorder="1" applyAlignment="1">
      <alignment horizontal="right"/>
    </xf>
    <xf numFmtId="178" fontId="26" fillId="3" borderId="113" xfId="41" applyNumberFormat="1" applyFont="1" applyFill="1" applyBorder="1" applyAlignment="1">
      <alignment horizontal="right"/>
    </xf>
    <xf numFmtId="178" fontId="26" fillId="3" borderId="12" xfId="41" applyNumberFormat="1" applyFont="1" applyFill="1" applyBorder="1" applyAlignment="1">
      <alignment horizontal="right"/>
    </xf>
    <xf numFmtId="41" fontId="26" fillId="3" borderId="113" xfId="41" applyNumberFormat="1" applyFont="1" applyFill="1" applyBorder="1" applyAlignment="1">
      <alignment horizontal="right"/>
    </xf>
    <xf numFmtId="37" fontId="26" fillId="3" borderId="12" xfId="41" applyNumberFormat="1" applyFont="1" applyFill="1" applyBorder="1" applyAlignment="1">
      <alignment horizontal="right"/>
    </xf>
    <xf numFmtId="37" fontId="26" fillId="3" borderId="113" xfId="41" applyNumberFormat="1" applyFont="1" applyFill="1" applyBorder="1" applyAlignment="1">
      <alignment horizontal="right"/>
    </xf>
    <xf numFmtId="0" fontId="8" fillId="35" borderId="114" xfId="41" applyNumberFormat="1" applyFont="1" applyFill="1" applyBorder="1" applyAlignment="1">
      <alignment horizontal="center" vertical="center" wrapText="1"/>
    </xf>
    <xf numFmtId="0" fontId="8" fillId="35" borderId="115" xfId="41" applyNumberFormat="1" applyFont="1" applyFill="1" applyBorder="1" applyAlignment="1">
      <alignment horizontal="center" vertical="center" wrapText="1"/>
    </xf>
    <xf numFmtId="49" fontId="26" fillId="35" borderId="53" xfId="41" applyNumberFormat="1" applyFont="1" applyFill="1" applyBorder="1" applyAlignment="1">
      <alignment horizontal="left"/>
    </xf>
    <xf numFmtId="0" fontId="8" fillId="35" borderId="0" xfId="41" applyFont="1" applyFill="1" applyBorder="1"/>
    <xf numFmtId="49" fontId="26" fillId="35" borderId="98" xfId="41" applyNumberFormat="1" applyFont="1" applyFill="1" applyBorder="1" applyAlignment="1">
      <alignment horizontal="left"/>
    </xf>
    <xf numFmtId="3" fontId="15" fillId="0" borderId="14" xfId="238" applyNumberFormat="1" applyFont="1" applyBorder="1" applyAlignment="1">
      <alignment horizontal="center"/>
    </xf>
    <xf numFmtId="0" fontId="15" fillId="35" borderId="14" xfId="238" applyFont="1" applyFill="1" applyBorder="1" applyAlignment="1">
      <alignment horizontal="center"/>
    </xf>
    <xf numFmtId="3" fontId="15" fillId="0" borderId="22" xfId="238" applyNumberFormat="1" applyFont="1" applyBorder="1" applyAlignment="1">
      <alignment horizontal="center"/>
    </xf>
    <xf numFmtId="3" fontId="15" fillId="0" borderId="58" xfId="238" applyNumberFormat="1" applyFont="1" applyBorder="1" applyAlignment="1">
      <alignment horizontal="center"/>
    </xf>
    <xf numFmtId="3" fontId="15" fillId="0" borderId="23" xfId="238" applyNumberFormat="1" applyFont="1" applyBorder="1" applyAlignment="1">
      <alignment horizontal="center"/>
    </xf>
    <xf numFmtId="0" fontId="7" fillId="35" borderId="14" xfId="238" applyFont="1" applyFill="1" applyBorder="1"/>
    <xf numFmtId="0" fontId="7" fillId="0" borderId="0" xfId="238" applyFont="1"/>
    <xf numFmtId="3" fontId="15" fillId="0" borderId="14" xfId="238" applyNumberFormat="1" applyFont="1" applyFill="1" applyBorder="1" applyAlignment="1">
      <alignment horizontal="center"/>
    </xf>
    <xf numFmtId="0" fontId="15" fillId="0" borderId="14" xfId="238" applyFont="1" applyBorder="1" applyAlignment="1">
      <alignment horizontal="center"/>
    </xf>
    <xf numFmtId="0" fontId="15" fillId="0" borderId="14" xfId="238" applyFont="1" applyFill="1" applyBorder="1" applyAlignment="1">
      <alignment horizontal="center"/>
    </xf>
    <xf numFmtId="0" fontId="67" fillId="0" borderId="0" xfId="0" applyFont="1"/>
    <xf numFmtId="0" fontId="67" fillId="3" borderId="0" xfId="0" applyFont="1" applyFill="1"/>
    <xf numFmtId="0" fontId="26" fillId="0" borderId="14" xfId="0" applyFont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2" fontId="26" fillId="0" borderId="14" xfId="0" applyNumberFormat="1" applyFont="1" applyBorder="1" applyAlignment="1">
      <alignment horizontal="center" wrapText="1"/>
    </xf>
    <xf numFmtId="0" fontId="26" fillId="35" borderId="81" xfId="0" applyFont="1" applyFill="1" applyBorder="1" applyAlignment="1">
      <alignment wrapText="1"/>
    </xf>
    <xf numFmtId="0" fontId="26" fillId="0" borderId="80" xfId="0" applyFont="1" applyBorder="1" applyAlignment="1">
      <alignment horizontal="center" vertical="top" wrapText="1"/>
    </xf>
    <xf numFmtId="0" fontId="26" fillId="0" borderId="80" xfId="0" applyFont="1" applyBorder="1" applyAlignment="1">
      <alignment horizontal="center" wrapText="1"/>
    </xf>
    <xf numFmtId="0" fontId="26" fillId="35" borderId="81" xfId="0" applyFont="1" applyFill="1" applyBorder="1" applyAlignment="1">
      <alignment vertical="top" wrapText="1"/>
    </xf>
    <xf numFmtId="0" fontId="26" fillId="35" borderId="82" xfId="0" applyFont="1" applyFill="1" applyBorder="1" applyAlignment="1">
      <alignment vertical="top" wrapText="1"/>
    </xf>
    <xf numFmtId="0" fontId="26" fillId="0" borderId="83" xfId="0" applyFont="1" applyBorder="1" applyAlignment="1">
      <alignment horizontal="center" wrapText="1"/>
    </xf>
    <xf numFmtId="0" fontId="26" fillId="0" borderId="83" xfId="0" applyFont="1" applyBorder="1" applyAlignment="1">
      <alignment horizontal="center" vertical="top" wrapText="1"/>
    </xf>
    <xf numFmtId="2" fontId="26" fillId="0" borderId="83" xfId="0" applyNumberFormat="1" applyFont="1" applyBorder="1" applyAlignment="1">
      <alignment horizontal="center" wrapText="1"/>
    </xf>
    <xf numFmtId="0" fontId="26" fillId="0" borderId="84" xfId="0" applyFont="1" applyBorder="1" applyAlignment="1">
      <alignment horizontal="center" wrapText="1"/>
    </xf>
    <xf numFmtId="0" fontId="26" fillId="3" borderId="81" xfId="0" applyFont="1" applyFill="1" applyBorder="1" applyAlignment="1">
      <alignment wrapText="1"/>
    </xf>
    <xf numFmtId="0" fontId="26" fillId="3" borderId="14" xfId="0" applyFont="1" applyFill="1" applyBorder="1" applyAlignment="1">
      <alignment horizontal="center" vertical="top" wrapText="1"/>
    </xf>
    <xf numFmtId="0" fontId="26" fillId="3" borderId="80" xfId="0" applyFont="1" applyFill="1" applyBorder="1" applyAlignment="1">
      <alignment horizontal="center" vertical="top" wrapText="1"/>
    </xf>
    <xf numFmtId="0" fontId="26" fillId="35" borderId="118" xfId="0" applyFont="1" applyFill="1" applyBorder="1" applyAlignment="1">
      <alignment horizontal="center" wrapText="1"/>
    </xf>
    <xf numFmtId="0" fontId="26" fillId="35" borderId="89" xfId="0" applyFont="1" applyFill="1" applyBorder="1" applyAlignment="1">
      <alignment horizontal="center" wrapText="1"/>
    </xf>
    <xf numFmtId="0" fontId="26" fillId="35" borderId="90" xfId="0" applyFont="1" applyFill="1" applyBorder="1" applyAlignment="1">
      <alignment horizontal="center" wrapText="1"/>
    </xf>
    <xf numFmtId="0" fontId="26" fillId="3" borderId="81" xfId="0" applyFont="1" applyFill="1" applyBorder="1" applyAlignment="1">
      <alignment vertical="top" wrapText="1"/>
    </xf>
    <xf numFmtId="0" fontId="26" fillId="35" borderId="14" xfId="235" applyFont="1" applyFill="1" applyBorder="1" applyAlignment="1">
      <alignment horizontal="center" vertical="center" wrapText="1"/>
    </xf>
    <xf numFmtId="0" fontId="26" fillId="35" borderId="14" xfId="235" applyFont="1" applyFill="1" applyBorder="1" applyAlignment="1">
      <alignment horizontal="center" vertical="center" wrapText="1"/>
    </xf>
    <xf numFmtId="0" fontId="26" fillId="35" borderId="14" xfId="235" applyFont="1" applyFill="1" applyBorder="1" applyAlignment="1">
      <alignment vertical="center" wrapText="1"/>
    </xf>
    <xf numFmtId="202" fontId="52" fillId="35" borderId="14" xfId="235" applyNumberFormat="1" applyFont="1" applyFill="1" applyBorder="1" applyAlignment="1">
      <alignment horizontal="center" vertical="center" wrapText="1"/>
    </xf>
    <xf numFmtId="180" fontId="52" fillId="3" borderId="14" xfId="236" applyNumberFormat="1" applyFont="1" applyFill="1" applyBorder="1" applyAlignment="1">
      <alignment horizontal="center" vertical="center" wrapText="1"/>
    </xf>
    <xf numFmtId="3" fontId="52" fillId="39" borderId="14" xfId="235" applyNumberFormat="1" applyFont="1" applyFill="1" applyBorder="1" applyAlignment="1">
      <alignment horizontal="right" vertical="center" wrapText="1"/>
    </xf>
    <xf numFmtId="0" fontId="70" fillId="35" borderId="14" xfId="238" applyFont="1" applyFill="1" applyBorder="1" applyAlignment="1">
      <alignment horizontal="center"/>
    </xf>
    <xf numFmtId="0" fontId="52" fillId="3" borderId="0" xfId="235" applyFont="1" applyFill="1" applyBorder="1" applyAlignment="1">
      <alignment horizontal="left" vertical="center"/>
    </xf>
    <xf numFmtId="3" fontId="52" fillId="3" borderId="14" xfId="235" applyNumberFormat="1" applyFont="1" applyFill="1" applyBorder="1" applyAlignment="1">
      <alignment horizontal="center" vertical="center" wrapText="1"/>
    </xf>
    <xf numFmtId="3" fontId="52" fillId="3" borderId="14" xfId="235" applyNumberFormat="1" applyFont="1" applyFill="1" applyBorder="1" applyAlignment="1">
      <alignment horizontal="center" vertical="center" wrapText="1"/>
    </xf>
    <xf numFmtId="0" fontId="136" fillId="0" borderId="0" xfId="0" applyFont="1"/>
    <xf numFmtId="0" fontId="78" fillId="0" borderId="87" xfId="0" applyFont="1" applyFill="1" applyBorder="1" applyAlignment="1">
      <alignment horizontal="left"/>
    </xf>
    <xf numFmtId="0" fontId="25" fillId="0" borderId="23" xfId="1" quotePrefix="1" applyFill="1" applyBorder="1" applyAlignment="1" applyProtection="1">
      <alignment horizontal="left" vertical="center" wrapText="1"/>
    </xf>
    <xf numFmtId="0" fontId="25" fillId="0" borderId="23" xfId="1" quotePrefix="1" applyFill="1" applyBorder="1" applyAlignment="1" applyProtection="1">
      <alignment vertical="center"/>
    </xf>
    <xf numFmtId="0" fontId="25" fillId="0" borderId="23" xfId="1" quotePrefix="1" applyFill="1" applyBorder="1" applyAlignment="1" applyProtection="1">
      <alignment vertical="center" wrapText="1"/>
    </xf>
    <xf numFmtId="0" fontId="26" fillId="35" borderId="14" xfId="45" applyNumberFormat="1" applyFont="1" applyFill="1" applyBorder="1" applyAlignment="1">
      <alignment horizontal="left" vertical="center"/>
    </xf>
    <xf numFmtId="0" fontId="108" fillId="36" borderId="70" xfId="0" applyFont="1" applyFill="1" applyBorder="1" applyAlignment="1">
      <alignment horizontal="center" vertical="center" wrapText="1"/>
    </xf>
    <xf numFmtId="0" fontId="130" fillId="36" borderId="70" xfId="0" applyFont="1" applyFill="1" applyBorder="1" applyAlignment="1">
      <alignment horizontal="center" vertical="center" wrapText="1"/>
    </xf>
    <xf numFmtId="0" fontId="108" fillId="36" borderId="71" xfId="0" applyFont="1" applyFill="1" applyBorder="1" applyAlignment="1">
      <alignment vertical="center"/>
    </xf>
    <xf numFmtId="0" fontId="118" fillId="36" borderId="93" xfId="0" applyFont="1" applyFill="1" applyBorder="1" applyAlignment="1">
      <alignment vertical="center" wrapText="1"/>
    </xf>
    <xf numFmtId="0" fontId="25" fillId="0" borderId="14" xfId="1" quotePrefix="1" applyFill="1" applyBorder="1" applyAlignment="1" applyProtection="1">
      <alignment vertical="center"/>
    </xf>
    <xf numFmtId="0" fontId="25" fillId="0" borderId="23" xfId="1" applyFill="1" applyBorder="1" applyAlignment="1" applyProtection="1">
      <alignment horizontal="left" vertical="center"/>
    </xf>
    <xf numFmtId="0" fontId="108" fillId="36" borderId="95" xfId="0" applyFont="1" applyFill="1" applyBorder="1" applyAlignment="1">
      <alignment horizontal="center" vertical="center" wrapText="1"/>
    </xf>
    <xf numFmtId="0" fontId="25" fillId="0" borderId="23" xfId="1" quotePrefix="1" applyFill="1" applyBorder="1" applyAlignment="1" applyProtection="1">
      <alignment horizontal="left" vertical="center" wrapText="1"/>
    </xf>
    <xf numFmtId="0" fontId="25" fillId="0" borderId="23" xfId="1" quotePrefix="1" applyFill="1" applyBorder="1" applyAlignment="1" applyProtection="1">
      <alignment horizontal="left" vertical="center"/>
    </xf>
    <xf numFmtId="0" fontId="47" fillId="0" borderId="14" xfId="45" applyBorder="1"/>
    <xf numFmtId="0" fontId="47" fillId="3" borderId="14" xfId="45" applyFill="1" applyBorder="1" applyAlignment="1">
      <alignment horizontal="center"/>
    </xf>
    <xf numFmtId="49" fontId="26" fillId="35" borderId="14" xfId="45" applyNumberFormat="1" applyFont="1" applyFill="1" applyBorder="1" applyAlignment="1">
      <alignment horizontal="left" vertical="center"/>
    </xf>
    <xf numFmtId="0" fontId="26" fillId="35" borderId="89" xfId="45" applyNumberFormat="1" applyFont="1" applyFill="1" applyBorder="1" applyAlignment="1">
      <alignment horizontal="center" vertical="center" wrapText="1"/>
    </xf>
    <xf numFmtId="0" fontId="26" fillId="35" borderId="90" xfId="45" applyNumberFormat="1" applyFont="1" applyFill="1" applyBorder="1" applyAlignment="1">
      <alignment horizontal="center" vertical="center" wrapText="1"/>
    </xf>
    <xf numFmtId="177" fontId="26" fillId="3" borderId="80" xfId="45" applyNumberFormat="1" applyFont="1" applyFill="1" applyBorder="1" applyAlignment="1">
      <alignment horizontal="center" vertical="center"/>
    </xf>
    <xf numFmtId="0" fontId="47" fillId="0" borderId="81" xfId="45" applyBorder="1"/>
    <xf numFmtId="0" fontId="47" fillId="3" borderId="80" xfId="45" applyFill="1" applyBorder="1" applyAlignment="1">
      <alignment horizontal="center"/>
    </xf>
    <xf numFmtId="49" fontId="26" fillId="35" borderId="83" xfId="45" applyNumberFormat="1" applyFont="1" applyFill="1" applyBorder="1" applyAlignment="1">
      <alignment horizontal="left" vertical="center"/>
    </xf>
    <xf numFmtId="177" fontId="26" fillId="3" borderId="83" xfId="45" applyNumberFormat="1" applyFont="1" applyFill="1" applyBorder="1" applyAlignment="1">
      <alignment horizontal="center" vertical="center"/>
    </xf>
    <xf numFmtId="177" fontId="26" fillId="3" borderId="84" xfId="45" applyNumberFormat="1" applyFont="1" applyFill="1" applyBorder="1" applyAlignment="1">
      <alignment horizontal="center" vertical="center"/>
    </xf>
    <xf numFmtId="0" fontId="26" fillId="35" borderId="118" xfId="45" applyFont="1" applyFill="1" applyBorder="1" applyAlignment="1">
      <alignment horizontal="center"/>
    </xf>
    <xf numFmtId="0" fontId="26" fillId="35" borderId="89" xfId="45" applyFont="1" applyFill="1" applyBorder="1" applyAlignment="1">
      <alignment horizontal="center"/>
    </xf>
    <xf numFmtId="0" fontId="11" fillId="35" borderId="118" xfId="249" applyFont="1" applyFill="1" applyBorder="1"/>
    <xf numFmtId="0" fontId="11" fillId="35" borderId="89" xfId="249" applyFont="1" applyFill="1" applyBorder="1"/>
    <xf numFmtId="0" fontId="11" fillId="35" borderId="122" xfId="249" applyFont="1" applyFill="1" applyBorder="1" applyAlignment="1">
      <alignment horizontal="center"/>
    </xf>
    <xf numFmtId="0" fontId="11" fillId="35" borderId="100" xfId="249" applyFont="1" applyFill="1" applyBorder="1" applyAlignment="1">
      <alignment horizontal="center"/>
    </xf>
    <xf numFmtId="0" fontId="11" fillId="35" borderId="101" xfId="249" applyFont="1" applyFill="1" applyBorder="1" applyAlignment="1">
      <alignment horizontal="center"/>
    </xf>
    <xf numFmtId="0" fontId="11" fillId="35" borderId="81" xfId="249" applyFont="1" applyFill="1" applyBorder="1"/>
    <xf numFmtId="0" fontId="11" fillId="0" borderId="80" xfId="249" applyFont="1" applyBorder="1"/>
    <xf numFmtId="0" fontId="11" fillId="0" borderId="80" xfId="249" applyFont="1" applyBorder="1" applyAlignment="1">
      <alignment horizontal="center"/>
    </xf>
    <xf numFmtId="0" fontId="11" fillId="35" borderId="82" xfId="249" applyFont="1" applyFill="1" applyBorder="1"/>
    <xf numFmtId="0" fontId="11" fillId="35" borderId="83" xfId="249" applyFont="1" applyFill="1" applyBorder="1"/>
    <xf numFmtId="0" fontId="11" fillId="0" borderId="83" xfId="249" applyFont="1" applyBorder="1" applyAlignment="1">
      <alignment horizontal="center"/>
    </xf>
    <xf numFmtId="0" fontId="11" fillId="0" borderId="84" xfId="249" applyFont="1" applyBorder="1" applyAlignment="1">
      <alignment horizontal="center"/>
    </xf>
    <xf numFmtId="0" fontId="6" fillId="35" borderId="86" xfId="249" applyFont="1" applyFill="1" applyBorder="1" applyAlignment="1">
      <alignment vertical="center"/>
    </xf>
    <xf numFmtId="0" fontId="26" fillId="35" borderId="81" xfId="249" applyFont="1" applyFill="1" applyBorder="1" applyAlignment="1">
      <alignment horizontal="left" vertical="center"/>
    </xf>
    <xf numFmtId="0" fontId="26" fillId="35" borderId="81" xfId="249" applyFont="1" applyFill="1" applyBorder="1"/>
    <xf numFmtId="0" fontId="26" fillId="3" borderId="81" xfId="249" applyFont="1" applyFill="1" applyBorder="1" applyAlignment="1">
      <alignment horizontal="left" vertical="center"/>
    </xf>
    <xf numFmtId="3" fontId="26" fillId="3" borderId="80" xfId="249" applyNumberFormat="1" applyFont="1" applyFill="1" applyBorder="1" applyAlignment="1">
      <alignment horizontal="center" vertical="center"/>
    </xf>
    <xf numFmtId="0" fontId="26" fillId="35" borderId="82" xfId="249" applyFont="1" applyFill="1" applyBorder="1" applyAlignment="1">
      <alignment horizontal="left" vertical="center"/>
    </xf>
    <xf numFmtId="3" fontId="26" fillId="3" borderId="83" xfId="249" applyNumberFormat="1" applyFont="1" applyFill="1" applyBorder="1" applyAlignment="1">
      <alignment horizontal="center" vertical="center"/>
    </xf>
    <xf numFmtId="3" fontId="26" fillId="3" borderId="84" xfId="249" applyNumberFormat="1" applyFont="1" applyFill="1" applyBorder="1" applyAlignment="1">
      <alignment horizontal="center" vertical="center"/>
    </xf>
    <xf numFmtId="0" fontId="8" fillId="35" borderId="75" xfId="45" applyNumberFormat="1" applyFont="1" applyFill="1" applyBorder="1" applyAlignment="1">
      <alignment horizontal="center" vertical="center" wrapText="1"/>
    </xf>
    <xf numFmtId="0" fontId="8" fillId="35" borderId="89" xfId="45" applyNumberFormat="1" applyFont="1" applyFill="1" applyBorder="1" applyAlignment="1">
      <alignment horizontal="center" vertical="center" wrapText="1"/>
    </xf>
    <xf numFmtId="0" fontId="8" fillId="35" borderId="90" xfId="45" applyNumberFormat="1" applyFont="1" applyFill="1" applyBorder="1" applyAlignment="1">
      <alignment horizontal="center" vertical="center" wrapText="1"/>
    </xf>
    <xf numFmtId="49" fontId="8" fillId="35" borderId="81" xfId="45" applyNumberFormat="1" applyFont="1" applyFill="1" applyBorder="1" applyAlignment="1">
      <alignment horizontal="center" vertical="center"/>
    </xf>
    <xf numFmtId="0" fontId="8" fillId="3" borderId="80" xfId="45" applyFont="1" applyFill="1" applyBorder="1" applyAlignment="1">
      <alignment horizontal="center" vertical="center"/>
    </xf>
    <xf numFmtId="0" fontId="8" fillId="35" borderId="123" xfId="45" applyNumberFormat="1" applyFont="1" applyFill="1" applyBorder="1" applyAlignment="1">
      <alignment horizontal="center" vertical="center" wrapText="1"/>
    </xf>
    <xf numFmtId="0" fontId="8" fillId="35" borderId="80" xfId="45" applyNumberFormat="1" applyFont="1" applyFill="1" applyBorder="1" applyAlignment="1">
      <alignment horizontal="center" vertical="center" wrapText="1"/>
    </xf>
    <xf numFmtId="179" fontId="8" fillId="3" borderId="80" xfId="47" applyNumberFormat="1" applyFont="1" applyFill="1" applyBorder="1" applyAlignment="1">
      <alignment horizontal="center" vertical="center"/>
    </xf>
    <xf numFmtId="49" fontId="8" fillId="35" borderId="82" xfId="45" applyNumberFormat="1" applyFont="1" applyFill="1" applyBorder="1" applyAlignment="1">
      <alignment horizontal="center" vertical="center"/>
    </xf>
    <xf numFmtId="179" fontId="8" fillId="3" borderId="83" xfId="47" applyNumberFormat="1" applyFont="1" applyFill="1" applyBorder="1" applyAlignment="1">
      <alignment horizontal="center" vertical="center"/>
    </xf>
    <xf numFmtId="179" fontId="8" fillId="3" borderId="84" xfId="47" applyNumberFormat="1" applyFont="1" applyFill="1" applyBorder="1" applyAlignment="1">
      <alignment horizontal="center" vertical="center"/>
    </xf>
    <xf numFmtId="3" fontId="52" fillId="3" borderId="14" xfId="235" applyNumberFormat="1" applyFont="1" applyFill="1" applyBorder="1" applyAlignment="1">
      <alignment horizontal="center" vertical="center" wrapText="1"/>
    </xf>
    <xf numFmtId="0" fontId="17" fillId="3" borderId="14" xfId="230" applyFont="1" applyFill="1" applyBorder="1" applyAlignment="1">
      <alignment horizontal="center" vertical="center"/>
    </xf>
    <xf numFmtId="0" fontId="26" fillId="35" borderId="80" xfId="249" applyFont="1" applyFill="1" applyBorder="1" applyAlignment="1">
      <alignment horizontal="center" vertical="center"/>
    </xf>
    <xf numFmtId="0" fontId="72" fillId="35" borderId="14" xfId="239" applyFont="1" applyFill="1" applyBorder="1"/>
    <xf numFmtId="178" fontId="72" fillId="35" borderId="14" xfId="239" applyNumberFormat="1" applyFont="1" applyFill="1" applyBorder="1" applyAlignment="1">
      <alignment horizontal="center" vertical="center"/>
    </xf>
    <xf numFmtId="10" fontId="46" fillId="35" borderId="14" xfId="44" applyNumberFormat="1" applyFont="1" applyFill="1" applyBorder="1"/>
    <xf numFmtId="178" fontId="72" fillId="35" borderId="14" xfId="239" applyNumberFormat="1" applyFont="1" applyFill="1" applyBorder="1" applyAlignment="1">
      <alignment horizontal="center" vertical="center" wrapText="1"/>
    </xf>
    <xf numFmtId="10" fontId="108" fillId="35" borderId="14" xfId="44" applyNumberFormat="1" applyFont="1" applyFill="1" applyBorder="1"/>
    <xf numFmtId="0" fontId="90" fillId="35" borderId="14" xfId="239" applyFont="1" applyFill="1" applyBorder="1"/>
    <xf numFmtId="0" fontId="43" fillId="35" borderId="27" xfId="41" applyNumberFormat="1" applyFont="1" applyFill="1" applyBorder="1" applyAlignment="1">
      <alignment horizontal="center" vertical="center" wrapText="1"/>
    </xf>
    <xf numFmtId="0" fontId="74" fillId="0" borderId="0" xfId="41" applyFont="1"/>
    <xf numFmtId="0" fontId="43" fillId="35" borderId="52" xfId="41" applyNumberFormat="1" applyFont="1" applyFill="1" applyBorder="1" applyAlignment="1">
      <alignment horizontal="left" vertical="center" wrapText="1"/>
    </xf>
    <xf numFmtId="0" fontId="43" fillId="35" borderId="114" xfId="41" applyNumberFormat="1" applyFont="1" applyFill="1" applyBorder="1" applyAlignment="1">
      <alignment horizontal="center" vertical="center" wrapText="1"/>
    </xf>
    <xf numFmtId="0" fontId="43" fillId="35" borderId="115" xfId="41" applyNumberFormat="1" applyFont="1" applyFill="1" applyBorder="1" applyAlignment="1">
      <alignment horizontal="center" vertical="center" wrapText="1"/>
    </xf>
    <xf numFmtId="0" fontId="74" fillId="0" borderId="0" xfId="41" applyFont="1" applyAlignment="1"/>
    <xf numFmtId="0" fontId="80" fillId="0" borderId="0" xfId="15" applyFont="1"/>
    <xf numFmtId="0" fontId="26" fillId="35" borderId="125" xfId="41" applyFont="1" applyFill="1" applyBorder="1" applyAlignment="1" applyProtection="1">
      <alignment horizontal="center" vertical="center" wrapText="1"/>
    </xf>
    <xf numFmtId="0" fontId="26" fillId="35" borderId="132" xfId="41" applyFont="1" applyFill="1" applyBorder="1" applyAlignment="1" applyProtection="1">
      <alignment horizontal="left" vertical="center" wrapText="1"/>
    </xf>
    <xf numFmtId="0" fontId="26" fillId="35" borderId="128" xfId="41" applyFont="1" applyFill="1" applyBorder="1" applyAlignment="1" applyProtection="1">
      <alignment horizontal="center" vertical="center" wrapText="1"/>
    </xf>
    <xf numFmtId="0" fontId="26" fillId="35" borderId="129" xfId="41" applyFont="1" applyFill="1" applyBorder="1" applyAlignment="1" applyProtection="1">
      <alignment horizontal="center" vertical="center" wrapText="1"/>
    </xf>
    <xf numFmtId="0" fontId="26" fillId="0" borderId="14" xfId="41" applyFont="1" applyBorder="1" applyAlignment="1">
      <alignment horizontal="center" vertical="center"/>
    </xf>
    <xf numFmtId="178" fontId="26" fillId="0" borderId="14" xfId="41" applyNumberFormat="1" applyFont="1" applyBorder="1" applyAlignment="1">
      <alignment horizontal="center"/>
    </xf>
    <xf numFmtId="0" fontId="26" fillId="0" borderId="14" xfId="41" applyFont="1" applyBorder="1" applyAlignment="1">
      <alignment horizontal="center"/>
    </xf>
    <xf numFmtId="204" fontId="26" fillId="0" borderId="14" xfId="41" applyNumberFormat="1" applyFont="1" applyBorder="1" applyAlignment="1">
      <alignment horizontal="center"/>
    </xf>
    <xf numFmtId="202" fontId="52" fillId="35" borderId="81" xfId="235" applyNumberFormat="1" applyFont="1" applyFill="1" applyBorder="1" applyAlignment="1">
      <alignment horizontal="center" vertical="center" wrapText="1"/>
    </xf>
    <xf numFmtId="202" fontId="52" fillId="35" borderId="82" xfId="235" applyNumberFormat="1" applyFont="1" applyFill="1" applyBorder="1" applyAlignment="1">
      <alignment horizontal="center" vertical="center" wrapText="1"/>
    </xf>
    <xf numFmtId="0" fontId="29" fillId="35" borderId="118" xfId="235" applyFont="1" applyFill="1" applyBorder="1" applyAlignment="1">
      <alignment horizontal="center" vertical="center" wrapText="1"/>
    </xf>
    <xf numFmtId="0" fontId="29" fillId="35" borderId="89" xfId="235" applyFont="1" applyFill="1" applyBorder="1" applyAlignment="1">
      <alignment horizontal="center" vertical="center" wrapText="1"/>
    </xf>
    <xf numFmtId="0" fontId="29" fillId="35" borderId="90" xfId="235" applyFont="1" applyFill="1" applyBorder="1" applyAlignment="1">
      <alignment horizontal="center" vertical="center" wrapText="1"/>
    </xf>
    <xf numFmtId="3" fontId="52" fillId="3" borderId="80" xfId="235" applyNumberFormat="1" applyFont="1" applyFill="1" applyBorder="1" applyAlignment="1">
      <alignment horizontal="center" vertical="center" wrapText="1"/>
    </xf>
    <xf numFmtId="3" fontId="52" fillId="3" borderId="83" xfId="235" applyNumberFormat="1" applyFont="1" applyFill="1" applyBorder="1" applyAlignment="1">
      <alignment horizontal="center" vertical="center" wrapText="1"/>
    </xf>
    <xf numFmtId="3" fontId="52" fillId="3" borderId="84" xfId="235" applyNumberFormat="1" applyFont="1" applyFill="1" applyBorder="1" applyAlignment="1">
      <alignment horizontal="center" vertical="center" wrapText="1"/>
    </xf>
    <xf numFmtId="3" fontId="26" fillId="3" borderId="14" xfId="235" applyNumberFormat="1" applyFont="1" applyFill="1" applyBorder="1" applyAlignment="1">
      <alignment horizontal="center" vertical="center" wrapText="1"/>
    </xf>
    <xf numFmtId="202" fontId="26" fillId="35" borderId="14" xfId="235" applyNumberFormat="1" applyFont="1" applyFill="1" applyBorder="1" applyAlignment="1">
      <alignment horizontal="center" vertical="center" wrapText="1"/>
    </xf>
    <xf numFmtId="202" fontId="26" fillId="35" borderId="81" xfId="235" applyNumberFormat="1" applyFont="1" applyFill="1" applyBorder="1" applyAlignment="1">
      <alignment horizontal="center" vertical="center" wrapText="1"/>
    </xf>
    <xf numFmtId="3" fontId="26" fillId="3" borderId="80" xfId="235" applyNumberFormat="1" applyFont="1" applyFill="1" applyBorder="1" applyAlignment="1">
      <alignment horizontal="center" vertical="center" wrapText="1"/>
    </xf>
    <xf numFmtId="202" fontId="26" fillId="35" borderId="82" xfId="235" applyNumberFormat="1" applyFont="1" applyFill="1" applyBorder="1" applyAlignment="1">
      <alignment horizontal="center" vertical="center" wrapText="1"/>
    </xf>
    <xf numFmtId="3" fontId="26" fillId="3" borderId="83" xfId="235" applyNumberFormat="1" applyFont="1" applyFill="1" applyBorder="1" applyAlignment="1">
      <alignment horizontal="center" vertical="center" wrapText="1"/>
    </xf>
    <xf numFmtId="3" fontId="26" fillId="3" borderId="84" xfId="235" applyNumberFormat="1" applyFont="1" applyFill="1" applyBorder="1" applyAlignment="1">
      <alignment horizontal="center" vertical="center" wrapText="1"/>
    </xf>
    <xf numFmtId="0" fontId="29" fillId="35" borderId="14" xfId="235" applyFont="1" applyFill="1" applyBorder="1" applyAlignment="1">
      <alignment horizontal="center" vertical="center" wrapText="1"/>
    </xf>
    <xf numFmtId="0" fontId="91" fillId="0" borderId="0" xfId="235" applyFont="1" applyFill="1" applyBorder="1" applyAlignment="1">
      <alignment horizontal="left" vertical="center"/>
    </xf>
    <xf numFmtId="0" fontId="26" fillId="0" borderId="0" xfId="0" applyFont="1"/>
    <xf numFmtId="0" fontId="124" fillId="3" borderId="0" xfId="0" applyFont="1" applyFill="1" applyAlignment="1"/>
    <xf numFmtId="0" fontId="124" fillId="3" borderId="0" xfId="0" applyFont="1" applyFill="1"/>
    <xf numFmtId="0" fontId="0" fillId="3" borderId="0" xfId="0" applyFill="1"/>
    <xf numFmtId="0" fontId="77" fillId="0" borderId="0" xfId="0" applyFont="1" applyFill="1" applyBorder="1" applyAlignment="1">
      <alignment horizontal="left"/>
    </xf>
    <xf numFmtId="0" fontId="26" fillId="0" borderId="62" xfId="0" applyFont="1" applyBorder="1" applyAlignment="1">
      <alignment horizontal="center" wrapText="1"/>
    </xf>
    <xf numFmtId="0" fontId="26" fillId="35" borderId="135" xfId="0" applyFont="1" applyFill="1" applyBorder="1" applyAlignment="1">
      <alignment vertical="top" wrapText="1"/>
    </xf>
    <xf numFmtId="0" fontId="26" fillId="35" borderId="136" xfId="0" applyFont="1" applyFill="1" applyBorder="1" applyAlignment="1">
      <alignment horizontal="center" wrapText="1"/>
    </xf>
    <xf numFmtId="0" fontId="26" fillId="35" borderId="137" xfId="0" applyFont="1" applyFill="1" applyBorder="1" applyAlignment="1">
      <alignment horizontal="center" wrapText="1"/>
    </xf>
    <xf numFmtId="0" fontId="78" fillId="0" borderId="0" xfId="0" applyFont="1" applyFill="1" applyBorder="1" applyAlignment="1">
      <alignment horizontal="left"/>
    </xf>
    <xf numFmtId="0" fontId="80" fillId="0" borderId="62" xfId="0" applyFont="1" applyBorder="1" applyAlignment="1">
      <alignment horizontal="center" wrapText="1"/>
    </xf>
    <xf numFmtId="0" fontId="80" fillId="0" borderId="81" xfId="0" applyFont="1" applyBorder="1" applyAlignment="1">
      <alignment wrapText="1"/>
    </xf>
    <xf numFmtId="0" fontId="80" fillId="0" borderId="82" xfId="0" applyFont="1" applyBorder="1" applyAlignment="1">
      <alignment wrapText="1"/>
    </xf>
    <xf numFmtId="0" fontId="80" fillId="0" borderId="83" xfId="0" applyFont="1" applyBorder="1" applyAlignment="1">
      <alignment horizontal="center" wrapText="1"/>
    </xf>
    <xf numFmtId="2" fontId="80" fillId="0" borderId="62" xfId="0" applyNumberFormat="1" applyFont="1" applyBorder="1" applyAlignment="1">
      <alignment horizontal="center" wrapText="1"/>
    </xf>
    <xf numFmtId="0" fontId="79" fillId="35" borderId="135" xfId="0" applyFont="1" applyFill="1" applyBorder="1" applyAlignment="1">
      <alignment horizontal="left" wrapText="1"/>
    </xf>
    <xf numFmtId="0" fontId="79" fillId="35" borderId="136" xfId="0" applyFont="1" applyFill="1" applyBorder="1" applyAlignment="1">
      <alignment horizontal="center" wrapText="1"/>
    </xf>
    <xf numFmtId="0" fontId="79" fillId="35" borderId="137" xfId="0" applyFont="1" applyFill="1" applyBorder="1" applyAlignment="1">
      <alignment horizontal="center" wrapText="1"/>
    </xf>
    <xf numFmtId="0" fontId="80" fillId="35" borderId="81" xfId="0" applyFont="1" applyFill="1" applyBorder="1" applyAlignment="1">
      <alignment wrapText="1"/>
    </xf>
    <xf numFmtId="2" fontId="80" fillId="0" borderId="80" xfId="0" applyNumberFormat="1" applyFont="1" applyBorder="1" applyAlignment="1">
      <alignment horizontal="center" wrapText="1"/>
    </xf>
    <xf numFmtId="0" fontId="80" fillId="35" borderId="82" xfId="0" applyFont="1" applyFill="1" applyBorder="1" applyAlignment="1">
      <alignment wrapText="1"/>
    </xf>
    <xf numFmtId="2" fontId="80" fillId="0" borderId="83" xfId="0" applyNumberFormat="1" applyFont="1" applyBorder="1" applyAlignment="1">
      <alignment horizontal="center" wrapText="1"/>
    </xf>
    <xf numFmtId="2" fontId="80" fillId="0" borderId="84" xfId="0" applyNumberFormat="1" applyFont="1" applyBorder="1" applyAlignment="1">
      <alignment horizontal="center" wrapText="1"/>
    </xf>
    <xf numFmtId="0" fontId="124" fillId="0" borderId="62" xfId="0" applyFont="1" applyBorder="1" applyAlignment="1">
      <alignment horizontal="center" wrapText="1"/>
    </xf>
    <xf numFmtId="2" fontId="124" fillId="0" borderId="62" xfId="0" applyNumberFormat="1" applyFont="1" applyBorder="1" applyAlignment="1">
      <alignment horizontal="center" wrapText="1"/>
    </xf>
    <xf numFmtId="0" fontId="124" fillId="35" borderId="135" xfId="0" applyFont="1" applyFill="1" applyBorder="1" applyAlignment="1">
      <alignment wrapText="1"/>
    </xf>
    <xf numFmtId="0" fontId="122" fillId="35" borderId="136" xfId="0" applyFont="1" applyFill="1" applyBorder="1" applyAlignment="1">
      <alignment horizontal="center" wrapText="1"/>
    </xf>
    <xf numFmtId="0" fontId="122" fillId="35" borderId="137" xfId="0" applyFont="1" applyFill="1" applyBorder="1" applyAlignment="1">
      <alignment horizontal="center" wrapText="1"/>
    </xf>
    <xf numFmtId="0" fontId="124" fillId="35" borderId="81" xfId="0" applyFont="1" applyFill="1" applyBorder="1" applyAlignment="1">
      <alignment wrapText="1"/>
    </xf>
    <xf numFmtId="2" fontId="124" fillId="0" borderId="80" xfId="0" applyNumberFormat="1" applyFont="1" applyBorder="1" applyAlignment="1">
      <alignment horizontal="center" wrapText="1"/>
    </xf>
    <xf numFmtId="0" fontId="124" fillId="35" borderId="82" xfId="0" applyFont="1" applyFill="1" applyBorder="1" applyAlignment="1">
      <alignment wrapText="1"/>
    </xf>
    <xf numFmtId="0" fontId="124" fillId="0" borderId="83" xfId="0" applyFont="1" applyBorder="1" applyAlignment="1">
      <alignment horizontal="center" wrapText="1"/>
    </xf>
    <xf numFmtId="2" fontId="124" fillId="0" borderId="83" xfId="0" applyNumberFormat="1" applyFont="1" applyBorder="1" applyAlignment="1">
      <alignment horizontal="center" wrapText="1"/>
    </xf>
    <xf numFmtId="2" fontId="124" fillId="0" borderId="84" xfId="0" applyNumberFormat="1" applyFont="1" applyBorder="1" applyAlignment="1">
      <alignment horizontal="center" wrapText="1"/>
    </xf>
    <xf numFmtId="0" fontId="78" fillId="3" borderId="0" xfId="0" applyFont="1" applyFill="1" applyBorder="1" applyAlignment="1">
      <alignment horizontal="left"/>
    </xf>
    <xf numFmtId="0" fontId="124" fillId="3" borderId="62" xfId="0" applyFont="1" applyFill="1" applyBorder="1" applyAlignment="1">
      <alignment horizontal="center" wrapText="1"/>
    </xf>
    <xf numFmtId="0" fontId="124" fillId="3" borderId="62" xfId="0" applyFont="1" applyFill="1" applyBorder="1" applyAlignment="1">
      <alignment horizontal="left" wrapText="1"/>
    </xf>
    <xf numFmtId="0" fontId="124" fillId="35" borderId="81" xfId="0" applyFont="1" applyFill="1" applyBorder="1" applyAlignment="1">
      <alignment horizontal="left" wrapText="1"/>
    </xf>
    <xf numFmtId="0" fontId="124" fillId="3" borderId="80" xfId="0" applyFont="1" applyFill="1" applyBorder="1" applyAlignment="1">
      <alignment horizontal="center" wrapText="1"/>
    </xf>
    <xf numFmtId="0" fontId="124" fillId="3" borderId="80" xfId="0" applyFont="1" applyFill="1" applyBorder="1" applyAlignment="1">
      <alignment horizontal="left" wrapText="1"/>
    </xf>
    <xf numFmtId="0" fontId="124" fillId="3" borderId="83" xfId="0" applyFont="1" applyFill="1" applyBorder="1" applyAlignment="1">
      <alignment horizontal="center" wrapText="1"/>
    </xf>
    <xf numFmtId="0" fontId="124" fillId="3" borderId="84" xfId="0" applyFont="1" applyFill="1" applyBorder="1" applyAlignment="1">
      <alignment horizontal="center" wrapText="1"/>
    </xf>
    <xf numFmtId="0" fontId="26" fillId="0" borderId="81" xfId="0" applyFont="1" applyBorder="1" applyAlignment="1">
      <alignment wrapText="1"/>
    </xf>
    <xf numFmtId="0" fontId="26" fillId="0" borderId="82" xfId="0" applyFont="1" applyBorder="1" applyAlignment="1">
      <alignment wrapText="1"/>
    </xf>
    <xf numFmtId="0" fontId="124" fillId="35" borderId="136" xfId="0" applyFont="1" applyFill="1" applyBorder="1" applyAlignment="1">
      <alignment horizontal="center" wrapText="1"/>
    </xf>
    <xf numFmtId="0" fontId="124" fillId="35" borderId="137" xfId="0" applyFont="1" applyFill="1" applyBorder="1" applyAlignment="1">
      <alignment horizontal="center" wrapText="1"/>
    </xf>
    <xf numFmtId="2" fontId="124" fillId="3" borderId="80" xfId="0" applyNumberFormat="1" applyFont="1" applyFill="1" applyBorder="1" applyAlignment="1">
      <alignment horizontal="center" wrapText="1"/>
    </xf>
    <xf numFmtId="2" fontId="124" fillId="3" borderId="83" xfId="0" applyNumberFormat="1" applyFont="1" applyFill="1" applyBorder="1" applyAlignment="1">
      <alignment horizontal="center" wrapText="1"/>
    </xf>
    <xf numFmtId="2" fontId="124" fillId="3" borderId="84" xfId="0" applyNumberFormat="1" applyFont="1" applyFill="1" applyBorder="1" applyAlignment="1">
      <alignment horizontal="center" wrapText="1"/>
    </xf>
    <xf numFmtId="0" fontId="124" fillId="35" borderId="135" xfId="0" applyFont="1" applyFill="1" applyBorder="1" applyAlignment="1">
      <alignment horizontal="left" wrapText="1"/>
    </xf>
    <xf numFmtId="0" fontId="124" fillId="35" borderId="81" xfId="0" applyFont="1" applyFill="1" applyBorder="1" applyAlignment="1">
      <alignment vertical="top" wrapText="1"/>
    </xf>
    <xf numFmtId="0" fontId="0" fillId="3" borderId="0" xfId="0" applyFill="1" applyBorder="1"/>
    <xf numFmtId="3" fontId="17" fillId="0" borderId="14" xfId="162" applyNumberFormat="1" applyFont="1" applyBorder="1" applyAlignment="1">
      <alignment horizontal="right"/>
    </xf>
    <xf numFmtId="3" fontId="17" fillId="35" borderId="14" xfId="162" applyNumberFormat="1" applyFont="1" applyFill="1" applyBorder="1" applyAlignment="1">
      <alignment horizontal="right"/>
    </xf>
    <xf numFmtId="3" fontId="26" fillId="3" borderId="14" xfId="45" applyNumberFormat="1" applyFont="1" applyFill="1" applyBorder="1" applyAlignment="1">
      <alignment horizontal="right" vertical="center"/>
    </xf>
    <xf numFmtId="177" fontId="26" fillId="3" borderId="14" xfId="45" applyNumberFormat="1" applyFont="1" applyFill="1" applyBorder="1" applyAlignment="1">
      <alignment horizontal="right" vertical="center"/>
    </xf>
    <xf numFmtId="3" fontId="19" fillId="3" borderId="14" xfId="161" applyNumberFormat="1" applyFill="1" applyBorder="1" applyAlignment="1">
      <alignment horizontal="right"/>
    </xf>
    <xf numFmtId="3" fontId="20" fillId="0" borderId="14" xfId="118" applyNumberFormat="1" applyFont="1" applyBorder="1" applyAlignment="1">
      <alignment horizontal="right"/>
    </xf>
    <xf numFmtId="3" fontId="20" fillId="0" borderId="80" xfId="118" applyNumberFormat="1" applyFont="1" applyBorder="1" applyAlignment="1">
      <alignment horizontal="right"/>
    </xf>
    <xf numFmtId="176" fontId="20" fillId="0" borderId="83" xfId="118" applyNumberFormat="1" applyFont="1" applyBorder="1" applyAlignment="1">
      <alignment horizontal="right"/>
    </xf>
    <xf numFmtId="176" fontId="20" fillId="0" borderId="84" xfId="118" applyNumberFormat="1" applyFont="1" applyBorder="1" applyAlignment="1">
      <alignment horizontal="right"/>
    </xf>
    <xf numFmtId="0" fontId="20" fillId="3" borderId="0" xfId="45" applyNumberFormat="1" applyFont="1" applyFill="1" applyBorder="1" applyAlignment="1">
      <alignment horizontal="right" vertical="center"/>
    </xf>
    <xf numFmtId="3" fontId="0" fillId="3" borderId="13" xfId="0" applyNumberFormat="1" applyFont="1" applyFill="1" applyBorder="1" applyAlignment="1">
      <alignment horizontal="right" vertical="center"/>
    </xf>
    <xf numFmtId="3" fontId="52" fillId="3" borderId="13" xfId="0" applyNumberFormat="1" applyFont="1" applyFill="1" applyBorder="1" applyAlignment="1">
      <alignment horizontal="right" vertical="center" wrapText="1"/>
    </xf>
    <xf numFmtId="3" fontId="0" fillId="3" borderId="14" xfId="0" applyNumberFormat="1" applyFont="1" applyFill="1" applyBorder="1" applyAlignment="1">
      <alignment horizontal="right" vertical="center"/>
    </xf>
    <xf numFmtId="3" fontId="52" fillId="3" borderId="14" xfId="0" applyNumberFormat="1" applyFont="1" applyFill="1" applyBorder="1" applyAlignment="1">
      <alignment horizontal="right" vertical="center" wrapText="1"/>
    </xf>
    <xf numFmtId="3" fontId="0" fillId="35" borderId="0" xfId="0" applyNumberFormat="1" applyFont="1" applyFill="1" applyBorder="1" applyAlignment="1">
      <alignment horizontal="right" vertical="center"/>
    </xf>
    <xf numFmtId="3" fontId="52" fillId="3" borderId="14" xfId="162" applyNumberFormat="1" applyFont="1" applyFill="1" applyBorder="1" applyAlignment="1">
      <alignment horizontal="right" vertical="center" wrapText="1"/>
    </xf>
    <xf numFmtId="3" fontId="17" fillId="35" borderId="0" xfId="162" applyNumberFormat="1" applyFill="1" applyBorder="1" applyAlignment="1">
      <alignment horizontal="right"/>
    </xf>
    <xf numFmtId="3" fontId="52" fillId="41" borderId="14" xfId="2" applyNumberFormat="1" applyFont="1" applyFill="1" applyBorder="1" applyAlignment="1">
      <alignment horizontal="right" vertical="center" wrapText="1"/>
    </xf>
    <xf numFmtId="0" fontId="26" fillId="0" borderId="14" xfId="2" applyBorder="1" applyAlignment="1">
      <alignment horizontal="right"/>
    </xf>
    <xf numFmtId="0" fontId="52" fillId="41" borderId="14" xfId="2" applyFont="1" applyFill="1" applyBorder="1" applyAlignment="1">
      <alignment horizontal="right" vertical="center" wrapText="1"/>
    </xf>
    <xf numFmtId="179" fontId="26" fillId="0" borderId="14" xfId="2" applyNumberFormat="1" applyFont="1" applyBorder="1" applyAlignment="1">
      <alignment horizontal="right" vertical="center"/>
    </xf>
    <xf numFmtId="0" fontId="26" fillId="0" borderId="14" xfId="2" applyFont="1" applyBorder="1" applyAlignment="1">
      <alignment horizontal="right" vertical="center"/>
    </xf>
    <xf numFmtId="3" fontId="52" fillId="0" borderId="12" xfId="2" applyNumberFormat="1" applyFont="1" applyFill="1" applyBorder="1" applyAlignment="1">
      <alignment horizontal="right" vertical="center" wrapText="1"/>
    </xf>
    <xf numFmtId="179" fontId="26" fillId="0" borderId="12" xfId="2" applyNumberFormat="1" applyFont="1" applyFill="1" applyBorder="1" applyAlignment="1">
      <alignment horizontal="right" vertical="center"/>
    </xf>
    <xf numFmtId="3" fontId="26" fillId="3" borderId="14" xfId="2" applyNumberFormat="1" applyFont="1" applyFill="1" applyBorder="1" applyAlignment="1">
      <alignment horizontal="right" vertical="center" wrapText="1"/>
    </xf>
    <xf numFmtId="3" fontId="29" fillId="3" borderId="14" xfId="2" applyNumberFormat="1" applyFont="1" applyFill="1" applyBorder="1" applyAlignment="1">
      <alignment horizontal="right" vertical="center" wrapText="1"/>
    </xf>
    <xf numFmtId="0" fontId="52" fillId="3" borderId="14" xfId="2" applyFont="1" applyFill="1" applyBorder="1" applyAlignment="1">
      <alignment horizontal="right" wrapText="1"/>
    </xf>
    <xf numFmtId="3" fontId="52" fillId="3" borderId="14" xfId="2" applyNumberFormat="1" applyFont="1" applyFill="1" applyBorder="1" applyAlignment="1">
      <alignment horizontal="right" wrapText="1"/>
    </xf>
    <xf numFmtId="0" fontId="52" fillId="3" borderId="14" xfId="2" applyFont="1" applyFill="1" applyBorder="1" applyAlignment="1">
      <alignment horizontal="right" vertical="center" wrapText="1"/>
    </xf>
    <xf numFmtId="3" fontId="52" fillId="3" borderId="14" xfId="2" applyNumberFormat="1" applyFont="1" applyFill="1" applyBorder="1" applyAlignment="1">
      <alignment horizontal="right" vertical="center" wrapText="1"/>
    </xf>
    <xf numFmtId="0" fontId="26" fillId="3" borderId="14" xfId="2" applyFont="1" applyFill="1" applyBorder="1" applyAlignment="1">
      <alignment horizontal="right" vertical="center"/>
    </xf>
    <xf numFmtId="3" fontId="26" fillId="3" borderId="14" xfId="162" applyNumberFormat="1" applyFont="1" applyFill="1" applyBorder="1" applyAlignment="1">
      <alignment horizontal="right" vertical="center"/>
    </xf>
    <xf numFmtId="3" fontId="26" fillId="35" borderId="14" xfId="162" applyNumberFormat="1" applyFont="1" applyFill="1" applyBorder="1" applyAlignment="1">
      <alignment horizontal="right" vertical="center"/>
    </xf>
    <xf numFmtId="197" fontId="17" fillId="3" borderId="14" xfId="230" applyNumberFormat="1" applyFont="1" applyFill="1" applyBorder="1" applyAlignment="1">
      <alignment horizontal="center" vertical="center"/>
    </xf>
    <xf numFmtId="3" fontId="16" fillId="3" borderId="14" xfId="230" applyNumberFormat="1" applyFont="1" applyFill="1" applyBorder="1" applyAlignment="1">
      <alignment horizontal="right" vertical="center"/>
    </xf>
    <xf numFmtId="3" fontId="16" fillId="3" borderId="14" xfId="230" applyNumberFormat="1" applyFont="1" applyFill="1" applyBorder="1" applyAlignment="1">
      <alignment vertical="center"/>
    </xf>
    <xf numFmtId="198" fontId="16" fillId="3" borderId="14" xfId="233" applyNumberFormat="1" applyFont="1" applyFill="1" applyBorder="1" applyAlignment="1">
      <alignment vertical="center"/>
    </xf>
    <xf numFmtId="0" fontId="16" fillId="3" borderId="14" xfId="230" applyFont="1" applyFill="1" applyBorder="1" applyAlignment="1">
      <alignment horizontal="right" vertical="center"/>
    </xf>
    <xf numFmtId="177" fontId="26" fillId="0" borderId="14" xfId="2" applyNumberFormat="1" applyFont="1" applyBorder="1" applyAlignment="1">
      <alignment horizontal="center"/>
    </xf>
    <xf numFmtId="0" fontId="14" fillId="35" borderId="141" xfId="240" applyFill="1" applyBorder="1"/>
    <xf numFmtId="0" fontId="26" fillId="35" borderId="135" xfId="249" applyFont="1" applyFill="1" applyBorder="1" applyAlignment="1">
      <alignment horizontal="left" vertical="center"/>
    </xf>
    <xf numFmtId="0" fontId="26" fillId="35" borderId="62" xfId="249" applyFont="1" applyFill="1" applyBorder="1" applyAlignment="1">
      <alignment horizontal="center" vertical="center"/>
    </xf>
    <xf numFmtId="3" fontId="26" fillId="3" borderId="62" xfId="249" applyNumberFormat="1" applyFont="1" applyFill="1" applyBorder="1" applyAlignment="1">
      <alignment horizontal="center" vertical="center"/>
    </xf>
    <xf numFmtId="0" fontId="26" fillId="35" borderId="136" xfId="249" applyFont="1" applyFill="1" applyBorder="1" applyAlignment="1">
      <alignment vertical="center"/>
    </xf>
    <xf numFmtId="0" fontId="26" fillId="35" borderId="137" xfId="249" applyFont="1" applyFill="1" applyBorder="1" applyAlignment="1">
      <alignment vertical="center"/>
    </xf>
    <xf numFmtId="0" fontId="5" fillId="0" borderId="0" xfId="240" applyFont="1"/>
    <xf numFmtId="0" fontId="5" fillId="35" borderId="14" xfId="240" applyFont="1" applyFill="1" applyBorder="1" applyAlignment="1">
      <alignment wrapText="1"/>
    </xf>
    <xf numFmtId="0" fontId="5" fillId="35" borderId="14" xfId="240" applyFont="1" applyFill="1" applyBorder="1"/>
    <xf numFmtId="178" fontId="5" fillId="3" borderId="14" xfId="240" applyNumberFormat="1" applyFont="1" applyFill="1" applyBorder="1" applyAlignment="1">
      <alignment horizontal="center"/>
    </xf>
    <xf numFmtId="178" fontId="5" fillId="3" borderId="14" xfId="240" applyNumberFormat="1" applyFont="1" applyFill="1" applyBorder="1" applyAlignment="1">
      <alignment horizontal="center" vertical="center"/>
    </xf>
    <xf numFmtId="0" fontId="70" fillId="35" borderId="14" xfId="240" applyFont="1" applyFill="1" applyBorder="1" applyAlignment="1">
      <alignment wrapText="1"/>
    </xf>
    <xf numFmtId="0" fontId="5" fillId="3" borderId="14" xfId="240" applyFont="1" applyFill="1" applyBorder="1" applyAlignment="1">
      <alignment horizontal="center"/>
    </xf>
    <xf numFmtId="3" fontId="13" fillId="3" borderId="14" xfId="243" applyNumberFormat="1" applyFont="1" applyFill="1" applyBorder="1" applyAlignment="1">
      <alignment horizontal="right" vertical="center"/>
    </xf>
    <xf numFmtId="0" fontId="96" fillId="35" borderId="14" xfId="49" applyFont="1" applyFill="1" applyBorder="1"/>
    <xf numFmtId="49" fontId="80" fillId="35" borderId="14" xfId="49" applyNumberFormat="1" applyFont="1" applyFill="1" applyBorder="1" applyAlignment="1">
      <alignment horizontal="left"/>
    </xf>
    <xf numFmtId="0" fontId="67" fillId="35" borderId="14" xfId="246" applyFont="1" applyFill="1" applyBorder="1"/>
    <xf numFmtId="49" fontId="26" fillId="35" borderId="14" xfId="246" applyNumberFormat="1" applyFont="1" applyFill="1" applyBorder="1" applyAlignment="1">
      <alignment horizontal="left"/>
    </xf>
    <xf numFmtId="0" fontId="43" fillId="35" borderId="125" xfId="41" applyNumberFormat="1" applyFont="1" applyFill="1" applyBorder="1" applyAlignment="1">
      <alignment vertical="center" wrapText="1"/>
    </xf>
    <xf numFmtId="0" fontId="43" fillId="35" borderId="126" xfId="41" applyNumberFormat="1" applyFont="1" applyFill="1" applyBorder="1" applyAlignment="1">
      <alignment vertical="center" wrapText="1"/>
    </xf>
    <xf numFmtId="0" fontId="43" fillId="35" borderId="142" xfId="41" applyNumberFormat="1" applyFont="1" applyFill="1" applyBorder="1" applyAlignment="1">
      <alignment vertical="center" wrapText="1"/>
    </xf>
    <xf numFmtId="0" fontId="43" fillId="35" borderId="143" xfId="41" applyNumberFormat="1" applyFont="1" applyFill="1" applyBorder="1" applyAlignment="1">
      <alignment vertical="center" wrapText="1"/>
    </xf>
    <xf numFmtId="0" fontId="140" fillId="0" borderId="0" xfId="41" applyFont="1"/>
    <xf numFmtId="178" fontId="26" fillId="0" borderId="57" xfId="41" applyNumberFormat="1" applyFont="1" applyBorder="1" applyAlignment="1">
      <alignment horizontal="center"/>
    </xf>
    <xf numFmtId="0" fontId="26" fillId="0" borderId="57" xfId="41" applyFont="1" applyBorder="1" applyAlignment="1">
      <alignment horizontal="center" vertical="center"/>
    </xf>
    <xf numFmtId="204" fontId="26" fillId="0" borderId="57" xfId="41" applyNumberFormat="1" applyFont="1" applyBorder="1" applyAlignment="1">
      <alignment horizontal="center"/>
    </xf>
    <xf numFmtId="0" fontId="26" fillId="0" borderId="57" xfId="41" applyFont="1" applyBorder="1" applyAlignment="1">
      <alignment horizontal="center"/>
    </xf>
    <xf numFmtId="49" fontId="26" fillId="0" borderId="14" xfId="41" applyNumberFormat="1" applyFont="1" applyBorder="1" applyAlignment="1">
      <alignment horizontal="center"/>
    </xf>
    <xf numFmtId="49" fontId="26" fillId="0" borderId="57" xfId="41" applyNumberFormat="1" applyFont="1" applyBorder="1" applyAlignment="1">
      <alignment horizontal="center"/>
    </xf>
    <xf numFmtId="49" fontId="26" fillId="0" borderId="63" xfId="41" applyNumberFormat="1" applyFont="1" applyBorder="1" applyAlignment="1">
      <alignment horizontal="center"/>
    </xf>
    <xf numFmtId="178" fontId="26" fillId="0" borderId="63" xfId="41" applyNumberFormat="1" applyFont="1" applyBorder="1" applyAlignment="1">
      <alignment horizontal="center"/>
    </xf>
    <xf numFmtId="0" fontId="26" fillId="0" borderId="63" xfId="41" applyFont="1" applyBorder="1" applyAlignment="1">
      <alignment horizontal="center"/>
    </xf>
    <xf numFmtId="0" fontId="5" fillId="0" borderId="0" xfId="242" applyFont="1"/>
    <xf numFmtId="0" fontId="70" fillId="0" borderId="0" xfId="242" applyFont="1"/>
    <xf numFmtId="0" fontId="5" fillId="0" borderId="62" xfId="242" applyFont="1" applyBorder="1"/>
    <xf numFmtId="3" fontId="5" fillId="0" borderId="62" xfId="242" applyNumberFormat="1" applyFont="1" applyBorder="1"/>
    <xf numFmtId="0" fontId="70" fillId="35" borderId="62" xfId="242" applyFont="1" applyFill="1" applyBorder="1"/>
    <xf numFmtId="3" fontId="70" fillId="35" borderId="62" xfId="242" applyNumberFormat="1" applyFont="1" applyFill="1" applyBorder="1"/>
    <xf numFmtId="0" fontId="5" fillId="35" borderId="62" xfId="242" applyFont="1" applyFill="1" applyBorder="1"/>
    <xf numFmtId="49" fontId="70" fillId="35" borderId="62" xfId="242" applyNumberFormat="1" applyFont="1" applyFill="1" applyBorder="1" applyAlignment="1">
      <alignment horizontal="right"/>
    </xf>
    <xf numFmtId="0" fontId="65" fillId="0" borderId="0" xfId="242" applyFont="1"/>
    <xf numFmtId="0" fontId="5" fillId="0" borderId="0" xfId="242" applyFont="1" applyAlignment="1">
      <alignment horizontal="center"/>
    </xf>
    <xf numFmtId="178" fontId="5" fillId="0" borderId="0" xfId="242" applyNumberFormat="1" applyFont="1"/>
    <xf numFmtId="0" fontId="5" fillId="3" borderId="0" xfId="242" applyFont="1" applyFill="1"/>
    <xf numFmtId="0" fontId="5" fillId="0" borderId="14" xfId="242" applyFont="1" applyBorder="1" applyAlignment="1">
      <alignment horizontal="center"/>
    </xf>
    <xf numFmtId="0" fontId="5" fillId="0" borderId="14" xfId="242" applyFont="1" applyBorder="1"/>
    <xf numFmtId="0" fontId="5" fillId="35" borderId="136" xfId="242" applyFont="1" applyFill="1" applyBorder="1" applyAlignment="1">
      <alignment horizontal="center" vertical="center" wrapText="1"/>
    </xf>
    <xf numFmtId="0" fontId="5" fillId="35" borderId="14" xfId="242" applyFont="1" applyFill="1" applyBorder="1" applyAlignment="1">
      <alignment horizontal="center" vertical="center" wrapText="1"/>
    </xf>
    <xf numFmtId="0" fontId="5" fillId="35" borderId="14" xfId="242" applyFont="1" applyFill="1" applyBorder="1" applyAlignment="1">
      <alignment horizontal="center"/>
    </xf>
    <xf numFmtId="0" fontId="5" fillId="35" borderId="57" xfId="242" applyFont="1" applyFill="1" applyBorder="1" applyAlignment="1">
      <alignment horizontal="center"/>
    </xf>
    <xf numFmtId="0" fontId="5" fillId="35" borderId="80" xfId="242" applyFont="1" applyFill="1" applyBorder="1" applyAlignment="1">
      <alignment horizontal="center"/>
    </xf>
    <xf numFmtId="0" fontId="5" fillId="35" borderId="14" xfId="242" applyFont="1" applyFill="1" applyBorder="1"/>
    <xf numFmtId="0" fontId="5" fillId="35" borderId="57" xfId="242" applyFont="1" applyFill="1" applyBorder="1" applyAlignment="1">
      <alignment wrapText="1"/>
    </xf>
    <xf numFmtId="0" fontId="5" fillId="35" borderId="57" xfId="242" applyFont="1" applyFill="1" applyBorder="1"/>
    <xf numFmtId="0" fontId="5" fillId="35" borderId="148" xfId="242" applyFont="1" applyFill="1" applyBorder="1"/>
    <xf numFmtId="0" fontId="5" fillId="35" borderId="82" xfId="242" applyFont="1" applyFill="1" applyBorder="1"/>
    <xf numFmtId="0" fontId="5" fillId="35" borderId="83" xfId="242" applyFont="1" applyFill="1" applyBorder="1" applyAlignment="1">
      <alignment horizontal="center"/>
    </xf>
    <xf numFmtId="0" fontId="5" fillId="0" borderId="14" xfId="242" applyNumberFormat="1" applyFont="1" applyBorder="1"/>
    <xf numFmtId="0" fontId="5" fillId="0" borderId="14" xfId="242" applyNumberFormat="1" applyFont="1" applyBorder="1" applyAlignment="1">
      <alignment horizontal="center"/>
    </xf>
    <xf numFmtId="41" fontId="5" fillId="0" borderId="14" xfId="242" applyNumberFormat="1" applyFont="1" applyBorder="1"/>
    <xf numFmtId="41" fontId="5" fillId="0" borderId="14" xfId="242" applyNumberFormat="1" applyFont="1" applyFill="1" applyBorder="1"/>
    <xf numFmtId="0" fontId="70" fillId="0" borderId="14" xfId="242" applyNumberFormat="1" applyFont="1" applyBorder="1"/>
    <xf numFmtId="0" fontId="70" fillId="0" borderId="14" xfId="242" applyNumberFormat="1" applyFont="1" applyBorder="1" applyAlignment="1">
      <alignment horizontal="center"/>
    </xf>
    <xf numFmtId="41" fontId="70" fillId="0" borderId="14" xfId="242" applyNumberFormat="1" applyFont="1" applyBorder="1"/>
    <xf numFmtId="41" fontId="70" fillId="0" borderId="14" xfId="242" applyNumberFormat="1" applyFont="1" applyFill="1" applyBorder="1"/>
    <xf numFmtId="178" fontId="5" fillId="0" borderId="14" xfId="242" applyNumberFormat="1" applyFont="1" applyBorder="1"/>
    <xf numFmtId="0" fontId="70" fillId="0" borderId="14" xfId="242" applyFont="1" applyBorder="1"/>
    <xf numFmtId="0" fontId="70" fillId="0" borderId="14" xfId="242" applyFont="1" applyBorder="1" applyAlignment="1">
      <alignment horizontal="center"/>
    </xf>
    <xf numFmtId="178" fontId="70" fillId="0" borderId="14" xfId="242" applyNumberFormat="1" applyFont="1" applyBorder="1"/>
    <xf numFmtId="178" fontId="70" fillId="0" borderId="14" xfId="242" applyNumberFormat="1" applyFont="1" applyBorder="1" applyAlignment="1">
      <alignment horizontal="center"/>
    </xf>
    <xf numFmtId="178" fontId="5" fillId="0" borderId="14" xfId="242" applyNumberFormat="1" applyFont="1" applyBorder="1" applyAlignment="1">
      <alignment horizontal="center"/>
    </xf>
    <xf numFmtId="0" fontId="65" fillId="0" borderId="0" xfId="242" applyFont="1" applyAlignment="1">
      <alignment horizontal="center"/>
    </xf>
    <xf numFmtId="0" fontId="15" fillId="0" borderId="14" xfId="238" applyFont="1" applyBorder="1" applyAlignment="1">
      <alignment horizontal="right" vertical="center"/>
    </xf>
    <xf numFmtId="0" fontId="15" fillId="35" borderId="14" xfId="238" applyFont="1" applyFill="1" applyBorder="1" applyAlignment="1">
      <alignment vertical="center"/>
    </xf>
    <xf numFmtId="0" fontId="15" fillId="35" borderId="14" xfId="238" applyFont="1" applyFill="1" applyBorder="1" applyAlignment="1">
      <alignment vertical="center" wrapText="1"/>
    </xf>
    <xf numFmtId="0" fontId="124" fillId="3" borderId="14" xfId="0" applyFont="1" applyFill="1" applyBorder="1" applyAlignment="1">
      <alignment horizontal="center" wrapText="1"/>
    </xf>
    <xf numFmtId="0" fontId="124" fillId="35" borderId="14" xfId="0" applyFont="1" applyFill="1" applyBorder="1" applyAlignment="1">
      <alignment horizontal="center" wrapText="1"/>
    </xf>
    <xf numFmtId="2" fontId="124" fillId="3" borderId="14" xfId="0" applyNumberFormat="1" applyFont="1" applyFill="1" applyBorder="1" applyAlignment="1">
      <alignment horizontal="center" wrapText="1"/>
    </xf>
    <xf numFmtId="0" fontId="26" fillId="35" borderId="14" xfId="235" applyFont="1" applyFill="1" applyBorder="1" applyAlignment="1">
      <alignment horizontal="center" vertical="center" wrapText="1"/>
    </xf>
    <xf numFmtId="3" fontId="52" fillId="3" borderId="14" xfId="235" applyNumberFormat="1" applyFont="1" applyFill="1" applyBorder="1" applyAlignment="1">
      <alignment horizontal="center" vertical="center" wrapText="1"/>
    </xf>
    <xf numFmtId="0" fontId="5" fillId="0" borderId="14" xfId="249" applyFont="1" applyBorder="1" applyAlignment="1">
      <alignment horizontal="center"/>
    </xf>
    <xf numFmtId="0" fontId="5" fillId="0" borderId="80" xfId="249" applyFont="1" applyBorder="1" applyAlignment="1">
      <alignment horizontal="center"/>
    </xf>
    <xf numFmtId="0" fontId="5" fillId="0" borderId="14" xfId="249" applyFont="1" applyFill="1" applyBorder="1" applyAlignment="1">
      <alignment horizontal="center" vertical="center"/>
    </xf>
    <xf numFmtId="0" fontId="5" fillId="0" borderId="80" xfId="249" applyFont="1" applyFill="1" applyBorder="1" applyAlignment="1">
      <alignment horizontal="center" vertical="center"/>
    </xf>
    <xf numFmtId="0" fontId="5" fillId="0" borderId="83" xfId="249" applyFont="1" applyFill="1" applyBorder="1" applyAlignment="1">
      <alignment horizontal="center" vertical="center"/>
    </xf>
    <xf numFmtId="0" fontId="65" fillId="0" borderId="0" xfId="249" applyFont="1" applyAlignment="1">
      <alignment vertical="center"/>
    </xf>
    <xf numFmtId="3" fontId="5" fillId="3" borderId="14" xfId="243" applyNumberFormat="1" applyFont="1" applyFill="1" applyBorder="1" applyAlignment="1">
      <alignment horizontal="center" vertical="center"/>
    </xf>
    <xf numFmtId="3" fontId="5" fillId="3" borderId="14" xfId="243" applyNumberFormat="1" applyFont="1" applyFill="1" applyBorder="1" applyAlignment="1">
      <alignment horizontal="right" vertical="center"/>
    </xf>
    <xf numFmtId="0" fontId="69" fillId="0" borderId="0" xfId="246" applyFont="1"/>
    <xf numFmtId="3" fontId="5" fillId="0" borderId="14" xfId="238" applyNumberFormat="1" applyFont="1" applyBorder="1" applyAlignment="1">
      <alignment horizontal="center"/>
    </xf>
    <xf numFmtId="0" fontId="5" fillId="0" borderId="14" xfId="238" applyFont="1" applyBorder="1" applyAlignment="1">
      <alignment horizontal="center"/>
    </xf>
    <xf numFmtId="10" fontId="21" fillId="0" borderId="0" xfId="41" applyNumberFormat="1"/>
    <xf numFmtId="10" fontId="21" fillId="0" borderId="151" xfId="41" applyNumberFormat="1" applyBorder="1"/>
    <xf numFmtId="10" fontId="46" fillId="35" borderId="151" xfId="41" applyNumberFormat="1" applyFont="1" applyFill="1" applyBorder="1"/>
    <xf numFmtId="0" fontId="41" fillId="3" borderId="0" xfId="41" applyFont="1" applyFill="1" applyBorder="1"/>
    <xf numFmtId="201" fontId="26" fillId="3" borderId="14" xfId="41" applyNumberFormat="1" applyFont="1" applyFill="1" applyBorder="1" applyAlignment="1" applyProtection="1">
      <alignment horizontal="right"/>
      <protection hidden="1"/>
    </xf>
    <xf numFmtId="0" fontId="118" fillId="3" borderId="0" xfId="41" applyFont="1" applyFill="1" applyBorder="1"/>
    <xf numFmtId="0" fontId="26" fillId="3" borderId="14" xfId="41" applyFont="1" applyFill="1" applyBorder="1"/>
    <xf numFmtId="0" fontId="43" fillId="3" borderId="66" xfId="259" applyFont="1" applyFill="1" applyBorder="1" applyAlignment="1">
      <alignment horizontal="right"/>
    </xf>
    <xf numFmtId="0" fontId="43" fillId="3" borderId="0" xfId="259" applyFont="1" applyFill="1"/>
    <xf numFmtId="0" fontId="26" fillId="0" borderId="0" xfId="15" applyFont="1"/>
    <xf numFmtId="0" fontId="78" fillId="0" borderId="0" xfId="15" applyFont="1"/>
    <xf numFmtId="0" fontId="26" fillId="35" borderId="151" xfId="15" applyFont="1" applyFill="1" applyBorder="1" applyAlignment="1">
      <alignment horizontal="center" vertical="center"/>
    </xf>
    <xf numFmtId="0" fontId="26" fillId="35" borderId="151" xfId="15" applyFont="1" applyFill="1" applyBorder="1" applyAlignment="1">
      <alignment horizontal="center" vertical="center" wrapText="1"/>
    </xf>
    <xf numFmtId="0" fontId="26" fillId="35" borderId="151" xfId="15" applyFont="1" applyFill="1" applyBorder="1"/>
    <xf numFmtId="0" fontId="26" fillId="0" borderId="151" xfId="15" applyFont="1" applyBorder="1"/>
    <xf numFmtId="203" fontId="26" fillId="0" borderId="151" xfId="15" applyNumberFormat="1" applyFont="1" applyBorder="1" applyAlignment="1">
      <alignment horizontal="right"/>
    </xf>
    <xf numFmtId="37" fontId="26" fillId="0" borderId="151" xfId="15" applyNumberFormat="1" applyFont="1" applyBorder="1" applyAlignment="1">
      <alignment horizontal="right"/>
    </xf>
    <xf numFmtId="178" fontId="2" fillId="3" borderId="14" xfId="41" applyNumberFormat="1" applyFont="1" applyFill="1" applyBorder="1" applyAlignment="1">
      <alignment horizontal="center" vertical="center"/>
    </xf>
    <xf numFmtId="178" fontId="70" fillId="3" borderId="14" xfId="41" applyNumberFormat="1" applyFont="1" applyFill="1" applyBorder="1" applyAlignment="1">
      <alignment horizontal="center"/>
    </xf>
    <xf numFmtId="177" fontId="71" fillId="3" borderId="14" xfId="41" applyNumberFormat="1" applyFont="1" applyFill="1" applyBorder="1" applyAlignment="1"/>
    <xf numFmtId="49" fontId="43" fillId="3" borderId="151" xfId="41" applyNumberFormat="1" applyFont="1" applyFill="1" applyBorder="1" applyAlignment="1"/>
    <xf numFmtId="178" fontId="43" fillId="3" borderId="151" xfId="41" applyNumberFormat="1" applyFont="1" applyFill="1" applyBorder="1" applyAlignment="1"/>
    <xf numFmtId="0" fontId="43" fillId="3" borderId="151" xfId="41" applyFont="1" applyFill="1" applyBorder="1" applyAlignment="1"/>
    <xf numFmtId="0" fontId="74" fillId="3" borderId="151" xfId="41" applyFont="1" applyFill="1" applyBorder="1" applyAlignment="1"/>
    <xf numFmtId="178" fontId="43" fillId="3" borderId="151" xfId="41" applyNumberFormat="1" applyFont="1" applyFill="1" applyBorder="1" applyAlignment="1">
      <alignment horizontal="right"/>
    </xf>
    <xf numFmtId="0" fontId="43" fillId="3" borderId="151" xfId="41" applyFont="1" applyFill="1" applyBorder="1" applyAlignment="1">
      <alignment horizontal="right"/>
    </xf>
    <xf numFmtId="178" fontId="43" fillId="0" borderId="46" xfId="41" applyNumberFormat="1" applyFont="1" applyBorder="1" applyAlignment="1">
      <alignment horizontal="left"/>
    </xf>
    <xf numFmtId="178" fontId="43" fillId="0" borderId="0" xfId="41" applyNumberFormat="1" applyFont="1" applyAlignment="1">
      <alignment horizontal="right"/>
    </xf>
    <xf numFmtId="178" fontId="74" fillId="0" borderId="0" xfId="41" applyNumberFormat="1" applyFont="1"/>
    <xf numFmtId="178" fontId="43" fillId="0" borderId="73" xfId="41" applyNumberFormat="1" applyFont="1" applyBorder="1" applyAlignment="1">
      <alignment horizontal="left"/>
    </xf>
    <xf numFmtId="178" fontId="43" fillId="0" borderId="85" xfId="41" applyNumberFormat="1" applyFont="1" applyBorder="1" applyAlignment="1">
      <alignment horizontal="right"/>
    </xf>
    <xf numFmtId="177" fontId="26" fillId="0" borderId="14" xfId="41" applyNumberFormat="1" applyFont="1" applyBorder="1" applyAlignment="1">
      <alignment horizontal="center" vertical="center"/>
    </xf>
    <xf numFmtId="177" fontId="26" fillId="0" borderId="63" xfId="41" applyNumberFormat="1" applyFont="1" applyBorder="1" applyAlignment="1">
      <alignment horizontal="center"/>
    </xf>
    <xf numFmtId="177" fontId="26" fillId="0" borderId="14" xfId="41" applyNumberFormat="1" applyFont="1" applyBorder="1" applyAlignment="1">
      <alignment horizontal="center"/>
    </xf>
    <xf numFmtId="37" fontId="26" fillId="35" borderId="151" xfId="15" applyNumberFormat="1" applyFont="1" applyFill="1" applyBorder="1" applyAlignment="1">
      <alignment horizontal="right"/>
    </xf>
    <xf numFmtId="203" fontId="26" fillId="35" borderId="151" xfId="15" applyNumberFormat="1" applyFont="1" applyFill="1" applyBorder="1" applyAlignment="1">
      <alignment horizontal="right"/>
    </xf>
    <xf numFmtId="0" fontId="26" fillId="3" borderId="151" xfId="15" applyFont="1" applyFill="1" applyBorder="1"/>
    <xf numFmtId="37" fontId="26" fillId="3" borderId="151" xfId="15" applyNumberFormat="1" applyFont="1" applyFill="1" applyBorder="1" applyAlignment="1">
      <alignment horizontal="right"/>
    </xf>
    <xf numFmtId="203" fontId="26" fillId="3" borderId="151" xfId="15" applyNumberFormat="1" applyFont="1" applyFill="1" applyBorder="1" applyAlignment="1">
      <alignment horizontal="right"/>
    </xf>
    <xf numFmtId="41" fontId="5" fillId="0" borderId="14" xfId="242" applyNumberFormat="1" applyFont="1" applyBorder="1" applyAlignment="1">
      <alignment horizontal="right"/>
    </xf>
    <xf numFmtId="41" fontId="2" fillId="0" borderId="14" xfId="242" applyNumberFormat="1" applyFont="1" applyBorder="1" applyAlignment="1">
      <alignment horizontal="right"/>
    </xf>
    <xf numFmtId="178" fontId="5" fillId="0" borderId="14" xfId="242" applyNumberFormat="1" applyFont="1" applyBorder="1" applyAlignment="1">
      <alignment horizontal="right"/>
    </xf>
    <xf numFmtId="178" fontId="2" fillId="0" borderId="14" xfId="242" applyNumberFormat="1" applyFont="1" applyBorder="1" applyAlignment="1">
      <alignment horizontal="right"/>
    </xf>
    <xf numFmtId="41" fontId="2" fillId="0" borderId="14" xfId="242" applyNumberFormat="1" applyFont="1" applyFill="1" applyBorder="1" applyAlignment="1">
      <alignment horizontal="right"/>
    </xf>
    <xf numFmtId="0" fontId="73" fillId="3" borderId="0" xfId="2" applyFont="1" applyFill="1" applyBorder="1"/>
    <xf numFmtId="0" fontId="43" fillId="3" borderId="154" xfId="2" applyFont="1" applyFill="1" applyBorder="1" applyAlignment="1">
      <alignment vertical="top" wrapText="1"/>
    </xf>
    <xf numFmtId="0" fontId="43" fillId="3" borderId="154" xfId="2" applyFont="1" applyFill="1" applyBorder="1" applyAlignment="1">
      <alignment vertical="center"/>
    </xf>
    <xf numFmtId="0" fontId="26" fillId="0" borderId="72" xfId="2" applyBorder="1"/>
    <xf numFmtId="0" fontId="73" fillId="0" borderId="72" xfId="2" applyFont="1" applyFill="1" applyBorder="1" applyAlignment="1">
      <alignment vertical="top" wrapText="1"/>
    </xf>
    <xf numFmtId="0" fontId="43" fillId="3" borderId="155" xfId="2" applyFont="1" applyFill="1" applyBorder="1" applyAlignment="1">
      <alignment vertical="top" wrapText="1"/>
    </xf>
    <xf numFmtId="0" fontId="43" fillId="0" borderId="72" xfId="2" applyFont="1" applyBorder="1" applyAlignment="1">
      <alignment vertical="top" wrapText="1"/>
    </xf>
    <xf numFmtId="0" fontId="26" fillId="3" borderId="72" xfId="2" applyFill="1" applyBorder="1"/>
    <xf numFmtId="0" fontId="73" fillId="3" borderId="72" xfId="2" applyFont="1" applyFill="1" applyBorder="1" applyAlignment="1">
      <alignment vertical="top" wrapText="1"/>
    </xf>
    <xf numFmtId="0" fontId="43" fillId="3" borderId="121" xfId="2" applyFont="1" applyFill="1" applyBorder="1" applyAlignment="1">
      <alignment vertical="top" wrapText="1"/>
    </xf>
    <xf numFmtId="0" fontId="43" fillId="35" borderId="119" xfId="2" applyFont="1" applyFill="1" applyBorder="1" applyAlignment="1">
      <alignment vertical="top" wrapText="1"/>
    </xf>
    <xf numFmtId="0" fontId="43" fillId="35" borderId="154" xfId="2" applyFont="1" applyFill="1" applyBorder="1" applyAlignment="1">
      <alignment vertical="top" wrapText="1"/>
    </xf>
    <xf numFmtId="0" fontId="141" fillId="0" borderId="0" xfId="2" applyFont="1"/>
    <xf numFmtId="0" fontId="43" fillId="35" borderId="155" xfId="2" applyFont="1" applyFill="1" applyBorder="1" applyAlignment="1">
      <alignment vertical="top" wrapText="1"/>
    </xf>
    <xf numFmtId="0" fontId="26" fillId="35" borderId="151" xfId="15" applyFont="1" applyFill="1" applyBorder="1" applyAlignment="1">
      <alignment wrapText="1"/>
    </xf>
    <xf numFmtId="0" fontId="80" fillId="3" borderId="62" xfId="0" applyFont="1" applyFill="1" applyBorder="1" applyAlignment="1">
      <alignment horizontal="center" wrapText="1"/>
    </xf>
    <xf numFmtId="2" fontId="80" fillId="3" borderId="62" xfId="0" applyNumberFormat="1" applyFont="1" applyFill="1" applyBorder="1" applyAlignment="1">
      <alignment horizontal="center" wrapText="1"/>
    </xf>
    <xf numFmtId="2" fontId="80" fillId="3" borderId="80" xfId="0" applyNumberFormat="1" applyFont="1" applyFill="1" applyBorder="1" applyAlignment="1">
      <alignment horizontal="center" wrapText="1"/>
    </xf>
    <xf numFmtId="0" fontId="80" fillId="3" borderId="83" xfId="0" applyFont="1" applyFill="1" applyBorder="1" applyAlignment="1">
      <alignment horizontal="center" wrapText="1"/>
    </xf>
    <xf numFmtId="2" fontId="80" fillId="3" borderId="83" xfId="0" applyNumberFormat="1" applyFont="1" applyFill="1" applyBorder="1" applyAlignment="1">
      <alignment horizontal="center" wrapText="1"/>
    </xf>
    <xf numFmtId="2" fontId="80" fillId="3" borderId="84" xfId="0" applyNumberFormat="1" applyFont="1" applyFill="1" applyBorder="1" applyAlignment="1">
      <alignment horizontal="center" wrapText="1"/>
    </xf>
    <xf numFmtId="0" fontId="80" fillId="35" borderId="94" xfId="0" applyFont="1" applyFill="1" applyBorder="1" applyAlignment="1">
      <alignment wrapText="1"/>
    </xf>
    <xf numFmtId="0" fontId="80" fillId="35" borderId="0" xfId="0" applyFont="1" applyFill="1" applyBorder="1" applyAlignment="1">
      <alignment horizontal="center" wrapText="1"/>
    </xf>
    <xf numFmtId="2" fontId="80" fillId="35" borderId="0" xfId="0" applyNumberFormat="1" applyFont="1" applyFill="1" applyBorder="1" applyAlignment="1">
      <alignment horizontal="center" wrapText="1"/>
    </xf>
    <xf numFmtId="2" fontId="80" fillId="35" borderId="139" xfId="0" applyNumberFormat="1" applyFont="1" applyFill="1" applyBorder="1" applyAlignment="1">
      <alignment horizontal="center" wrapText="1"/>
    </xf>
    <xf numFmtId="0" fontId="79" fillId="3" borderId="62" xfId="0" applyFont="1" applyFill="1" applyBorder="1" applyAlignment="1">
      <alignment horizontal="center" wrapText="1"/>
    </xf>
    <xf numFmtId="0" fontId="26" fillId="3" borderId="62" xfId="0" applyFont="1" applyFill="1" applyBorder="1" applyAlignment="1">
      <alignment horizontal="center" wrapText="1"/>
    </xf>
    <xf numFmtId="0" fontId="26" fillId="3" borderId="83" xfId="0" applyFont="1" applyFill="1" applyBorder="1" applyAlignment="1">
      <alignment horizontal="center" wrapText="1"/>
    </xf>
    <xf numFmtId="0" fontId="26" fillId="3" borderId="14" xfId="0" applyFont="1" applyFill="1" applyBorder="1" applyAlignment="1">
      <alignment horizontal="center" wrapText="1"/>
    </xf>
    <xf numFmtId="2" fontId="124" fillId="0" borderId="74" xfId="291" applyNumberFormat="1" applyFont="1" applyBorder="1" applyAlignment="1">
      <alignment horizontal="center" wrapText="1"/>
    </xf>
    <xf numFmtId="0" fontId="124" fillId="0" borderId="14" xfId="0" applyFont="1" applyFill="1" applyBorder="1" applyAlignment="1">
      <alignment horizontal="center" wrapText="1"/>
    </xf>
    <xf numFmtId="0" fontId="65" fillId="0" borderId="0" xfId="2" applyFont="1"/>
    <xf numFmtId="0" fontId="143" fillId="0" borderId="0" xfId="240" applyFont="1" applyFill="1"/>
    <xf numFmtId="3" fontId="143" fillId="0" borderId="0" xfId="240" applyNumberFormat="1" applyFont="1" applyFill="1"/>
    <xf numFmtId="0" fontId="144" fillId="0" borderId="0" xfId="240" applyFont="1" applyFill="1" applyBorder="1" applyAlignment="1">
      <alignment horizontal="center"/>
    </xf>
    <xf numFmtId="0" fontId="84" fillId="0" borderId="0" xfId="240" applyFont="1" applyFill="1"/>
    <xf numFmtId="0" fontId="145" fillId="0" borderId="0" xfId="240" applyFont="1" applyFill="1"/>
    <xf numFmtId="0" fontId="84" fillId="43" borderId="57" xfId="240" applyFont="1" applyFill="1" applyBorder="1" applyAlignment="1">
      <alignment horizontal="center"/>
    </xf>
    <xf numFmtId="0" fontId="84" fillId="43" borderId="32" xfId="240" applyFont="1" applyFill="1" applyBorder="1" applyAlignment="1">
      <alignment horizontal="center"/>
    </xf>
    <xf numFmtId="0" fontId="145" fillId="0" borderId="0" xfId="240" applyFont="1" applyFill="1" applyBorder="1" applyAlignment="1"/>
    <xf numFmtId="0" fontId="84" fillId="43" borderId="13" xfId="240" applyFont="1" applyFill="1" applyBorder="1" applyAlignment="1">
      <alignment horizontal="center"/>
    </xf>
    <xf numFmtId="0" fontId="84" fillId="43" borderId="36" xfId="240" applyFont="1" applyFill="1" applyBorder="1" applyAlignment="1">
      <alignment horizontal="center"/>
    </xf>
    <xf numFmtId="0" fontId="145" fillId="0" borderId="0" xfId="240" applyFont="1" applyFill="1" applyBorder="1"/>
    <xf numFmtId="0" fontId="84" fillId="0" borderId="14" xfId="240" applyFont="1" applyFill="1" applyBorder="1" applyAlignment="1">
      <alignment horizontal="center"/>
    </xf>
    <xf numFmtId="0" fontId="145" fillId="0" borderId="14" xfId="240" applyFont="1" applyFill="1" applyBorder="1" applyAlignment="1">
      <alignment horizontal="center"/>
    </xf>
    <xf numFmtId="0" fontId="145" fillId="0" borderId="23" xfId="240" applyFont="1" applyFill="1" applyBorder="1" applyAlignment="1">
      <alignment horizontal="center"/>
    </xf>
    <xf numFmtId="0" fontId="84" fillId="0" borderId="13" xfId="240" applyFont="1" applyFill="1" applyBorder="1" applyAlignment="1">
      <alignment horizontal="center"/>
    </xf>
    <xf numFmtId="0" fontId="145" fillId="0" borderId="36" xfId="240" applyFont="1" applyFill="1" applyBorder="1" applyAlignment="1">
      <alignment horizontal="center"/>
    </xf>
    <xf numFmtId="0" fontId="145" fillId="0" borderId="13" xfId="240" applyFont="1" applyFill="1" applyBorder="1" applyAlignment="1">
      <alignment horizontal="center"/>
    </xf>
    <xf numFmtId="0" fontId="145" fillId="0" borderId="57" xfId="240" applyFont="1" applyFill="1" applyBorder="1" applyAlignment="1">
      <alignment horizontal="center"/>
    </xf>
    <xf numFmtId="3" fontId="145" fillId="0" borderId="14" xfId="240" applyNumberFormat="1" applyFont="1" applyFill="1" applyBorder="1" applyAlignment="1">
      <alignment horizontal="center"/>
    </xf>
    <xf numFmtId="3" fontId="145" fillId="0" borderId="13" xfId="240" applyNumberFormat="1" applyFont="1" applyFill="1" applyBorder="1" applyAlignment="1">
      <alignment horizontal="center"/>
    </xf>
    <xf numFmtId="0" fontId="146" fillId="0" borderId="14" xfId="240" applyFont="1" applyFill="1" applyBorder="1" applyAlignment="1">
      <alignment horizontal="center"/>
    </xf>
    <xf numFmtId="0" fontId="146" fillId="0" borderId="13" xfId="240" applyFont="1" applyFill="1" applyBorder="1" applyAlignment="1">
      <alignment horizontal="center"/>
    </xf>
    <xf numFmtId="3" fontId="147" fillId="0" borderId="14" xfId="240" applyNumberFormat="1" applyFont="1" applyFill="1" applyBorder="1" applyAlignment="1">
      <alignment horizontal="center"/>
    </xf>
    <xf numFmtId="0" fontId="147" fillId="0" borderId="13" xfId="240" applyFont="1" applyFill="1" applyBorder="1" applyAlignment="1">
      <alignment horizontal="center"/>
    </xf>
    <xf numFmtId="0" fontId="35" fillId="0" borderId="13" xfId="240" applyFont="1" applyFill="1" applyBorder="1" applyAlignment="1">
      <alignment horizontal="center"/>
    </xf>
    <xf numFmtId="3" fontId="35" fillId="0" borderId="14" xfId="240" applyNumberFormat="1" applyFont="1" applyFill="1" applyBorder="1" applyAlignment="1">
      <alignment horizontal="center"/>
    </xf>
    <xf numFmtId="0" fontId="147" fillId="0" borderId="14" xfId="240" applyFont="1" applyFill="1" applyBorder="1" applyAlignment="1">
      <alignment horizontal="center"/>
    </xf>
    <xf numFmtId="0" fontId="35" fillId="0" borderId="14" xfId="240" applyFont="1" applyFill="1" applyBorder="1" applyAlignment="1">
      <alignment horizontal="center"/>
    </xf>
    <xf numFmtId="0" fontId="148" fillId="0" borderId="13" xfId="240" applyFont="1" applyFill="1" applyBorder="1" applyAlignment="1">
      <alignment horizontal="center"/>
    </xf>
    <xf numFmtId="0" fontId="148" fillId="0" borderId="14" xfId="240" applyFont="1" applyFill="1" applyBorder="1" applyAlignment="1">
      <alignment horizontal="center"/>
    </xf>
    <xf numFmtId="0" fontId="84" fillId="0" borderId="59" xfId="240" applyFont="1" applyFill="1" applyBorder="1" applyAlignment="1">
      <alignment horizontal="center"/>
    </xf>
    <xf numFmtId="0" fontId="35" fillId="0" borderId="59" xfId="240" applyFont="1" applyFill="1" applyBorder="1" applyAlignment="1">
      <alignment horizontal="center"/>
    </xf>
    <xf numFmtId="3" fontId="35" fillId="0" borderId="59" xfId="240" applyNumberFormat="1" applyFont="1" applyFill="1" applyBorder="1" applyAlignment="1">
      <alignment horizontal="center"/>
    </xf>
    <xf numFmtId="3" fontId="145" fillId="0" borderId="59" xfId="240" applyNumberFormat="1" applyFont="1" applyFill="1" applyBorder="1" applyAlignment="1">
      <alignment horizontal="center"/>
    </xf>
    <xf numFmtId="0" fontId="84" fillId="43" borderId="13" xfId="240" applyFont="1" applyFill="1" applyBorder="1" applyAlignment="1">
      <alignment horizontal="center" wrapText="1"/>
    </xf>
    <xf numFmtId="3" fontId="35" fillId="43" borderId="13" xfId="240" applyNumberFormat="1" applyFont="1" applyFill="1" applyBorder="1" applyAlignment="1">
      <alignment horizontal="center"/>
    </xf>
    <xf numFmtId="0" fontId="14" fillId="0" borderId="62" xfId="240" applyBorder="1" applyAlignment="1">
      <alignment horizontal="center"/>
    </xf>
    <xf numFmtId="0" fontId="14" fillId="0" borderId="80" xfId="240" applyBorder="1" applyAlignment="1">
      <alignment horizontal="center"/>
    </xf>
    <xf numFmtId="178" fontId="14" fillId="0" borderId="62" xfId="240" applyNumberFormat="1" applyBorder="1" applyAlignment="1">
      <alignment horizontal="center"/>
    </xf>
    <xf numFmtId="178" fontId="14" fillId="0" borderId="80" xfId="240" applyNumberFormat="1" applyBorder="1" applyAlignment="1">
      <alignment horizontal="center"/>
    </xf>
    <xf numFmtId="178" fontId="5" fillId="0" borderId="62" xfId="240" applyNumberFormat="1" applyFont="1" applyBorder="1" applyAlignment="1">
      <alignment horizontal="center"/>
    </xf>
    <xf numFmtId="178" fontId="14" fillId="35" borderId="84" xfId="240" applyNumberFormat="1" applyFill="1" applyBorder="1" applyAlignment="1">
      <alignment horizontal="center"/>
    </xf>
    <xf numFmtId="10" fontId="21" fillId="35" borderId="151" xfId="41" applyNumberFormat="1" applyFill="1" applyBorder="1"/>
    <xf numFmtId="10" fontId="21" fillId="35" borderId="0" xfId="41" applyNumberFormat="1" applyFill="1"/>
    <xf numFmtId="0" fontId="25" fillId="0" borderId="123" xfId="1" quotePrefix="1" applyFill="1" applyBorder="1" applyAlignment="1" applyProtection="1">
      <alignment horizontal="left" vertical="center" wrapText="1"/>
    </xf>
    <xf numFmtId="0" fontId="25" fillId="0" borderId="78" xfId="1" quotePrefix="1" applyFill="1" applyBorder="1" applyAlignment="1" applyProtection="1">
      <alignment horizontal="left" vertical="center" wrapText="1"/>
    </xf>
    <xf numFmtId="0" fontId="130" fillId="36" borderId="71" xfId="0" applyFont="1" applyFill="1" applyBorder="1" applyAlignment="1">
      <alignment horizontal="center" vertical="center" wrapText="1"/>
    </xf>
    <xf numFmtId="0" fontId="130" fillId="36" borderId="72" xfId="0" applyFont="1" applyFill="1" applyBorder="1" applyAlignment="1">
      <alignment horizontal="center" vertical="center" wrapText="1"/>
    </xf>
    <xf numFmtId="0" fontId="130" fillId="36" borderId="73" xfId="0" applyFont="1" applyFill="1" applyBorder="1" applyAlignment="1">
      <alignment horizontal="center" vertical="center" wrapText="1"/>
    </xf>
    <xf numFmtId="0" fontId="130" fillId="36" borderId="71" xfId="0" applyFont="1" applyFill="1" applyBorder="1" applyAlignment="1">
      <alignment horizontal="center" vertical="center"/>
    </xf>
    <xf numFmtId="0" fontId="130" fillId="36" borderId="72" xfId="0" applyFont="1" applyFill="1" applyBorder="1" applyAlignment="1">
      <alignment horizontal="center" vertical="center"/>
    </xf>
    <xf numFmtId="0" fontId="130" fillId="36" borderId="73" xfId="0" applyFont="1" applyFill="1" applyBorder="1" applyAlignment="1">
      <alignment horizontal="center" vertical="center"/>
    </xf>
    <xf numFmtId="0" fontId="119" fillId="35" borderId="71" xfId="0" applyFont="1" applyFill="1" applyBorder="1" applyAlignment="1">
      <alignment horizontal="center" vertical="center" wrapText="1"/>
    </xf>
    <xf numFmtId="0" fontId="119" fillId="35" borderId="72" xfId="0" applyFont="1" applyFill="1" applyBorder="1" applyAlignment="1">
      <alignment horizontal="center" vertical="center" wrapText="1"/>
    </xf>
    <xf numFmtId="0" fontId="119" fillId="35" borderId="73" xfId="0" applyFont="1" applyFill="1" applyBorder="1" applyAlignment="1">
      <alignment horizontal="center" vertical="center" wrapText="1"/>
    </xf>
    <xf numFmtId="0" fontId="131" fillId="36" borderId="71" xfId="0" applyFont="1" applyFill="1" applyBorder="1" applyAlignment="1">
      <alignment horizontal="center" vertical="center"/>
    </xf>
    <xf numFmtId="0" fontId="131" fillId="36" borderId="72" xfId="0" applyFont="1" applyFill="1" applyBorder="1" applyAlignment="1">
      <alignment horizontal="center" vertical="center"/>
    </xf>
    <xf numFmtId="0" fontId="131" fillId="36" borderId="73" xfId="0" applyFont="1" applyFill="1" applyBorder="1" applyAlignment="1">
      <alignment horizontal="center" vertical="center"/>
    </xf>
    <xf numFmtId="0" fontId="126" fillId="36" borderId="119" xfId="0" applyFont="1" applyFill="1" applyBorder="1" applyAlignment="1">
      <alignment horizontal="center" vertical="center" wrapText="1"/>
    </xf>
    <xf numFmtId="0" fontId="126" fillId="36" borderId="120" xfId="0" applyFont="1" applyFill="1" applyBorder="1" applyAlignment="1">
      <alignment horizontal="center" vertical="center" wrapText="1"/>
    </xf>
    <xf numFmtId="0" fontId="126" fillId="36" borderId="121" xfId="0" applyFont="1" applyFill="1" applyBorder="1" applyAlignment="1">
      <alignment horizontal="center" vertical="center" wrapText="1"/>
    </xf>
    <xf numFmtId="0" fontId="108" fillId="36" borderId="71" xfId="0" applyFont="1" applyFill="1" applyBorder="1" applyAlignment="1">
      <alignment horizontal="center" vertical="center" wrapText="1"/>
    </xf>
    <xf numFmtId="0" fontId="108" fillId="36" borderId="73" xfId="0" applyFont="1" applyFill="1" applyBorder="1" applyAlignment="1">
      <alignment horizontal="center" vertical="center" wrapText="1"/>
    </xf>
    <xf numFmtId="0" fontId="108" fillId="36" borderId="72" xfId="0" applyFont="1" applyFill="1" applyBorder="1" applyAlignment="1">
      <alignment horizontal="center" vertical="center" wrapText="1"/>
    </xf>
    <xf numFmtId="0" fontId="41" fillId="35" borderId="86" xfId="0" applyFont="1" applyFill="1" applyBorder="1" applyAlignment="1">
      <alignment horizontal="center" vertical="center" wrapText="1"/>
    </xf>
    <xf numFmtId="0" fontId="41" fillId="35" borderId="94" xfId="0" applyFont="1" applyFill="1" applyBorder="1" applyAlignment="1">
      <alignment horizontal="center" vertical="center" wrapText="1"/>
    </xf>
    <xf numFmtId="0" fontId="41" fillId="35" borderId="72" xfId="0" applyFont="1" applyFill="1" applyBorder="1" applyAlignment="1">
      <alignment horizontal="center" vertical="center" wrapText="1"/>
    </xf>
    <xf numFmtId="0" fontId="41" fillId="35" borderId="73" xfId="0" applyFont="1" applyFill="1" applyBorder="1" applyAlignment="1">
      <alignment horizontal="center" vertical="center" wrapText="1"/>
    </xf>
    <xf numFmtId="0" fontId="137" fillId="35" borderId="71" xfId="0" applyFont="1" applyFill="1" applyBorder="1" applyAlignment="1">
      <alignment horizontal="center" vertical="center" wrapText="1"/>
    </xf>
    <xf numFmtId="0" fontId="137" fillId="35" borderId="72" xfId="0" applyFont="1" applyFill="1" applyBorder="1" applyAlignment="1">
      <alignment horizontal="center" vertical="center" wrapText="1"/>
    </xf>
    <xf numFmtId="0" fontId="137" fillId="35" borderId="73" xfId="0" applyFont="1" applyFill="1" applyBorder="1" applyAlignment="1">
      <alignment horizontal="center" vertical="center" wrapText="1"/>
    </xf>
    <xf numFmtId="0" fontId="21" fillId="35" borderId="71" xfId="0" applyFont="1" applyFill="1" applyBorder="1" applyAlignment="1">
      <alignment horizontal="center" vertical="center" wrapText="1"/>
    </xf>
    <xf numFmtId="0" fontId="21" fillId="35" borderId="72" xfId="0" applyFont="1" applyFill="1" applyBorder="1" applyAlignment="1">
      <alignment horizontal="center" vertical="center" wrapText="1"/>
    </xf>
    <xf numFmtId="0" fontId="21" fillId="35" borderId="73" xfId="0" applyFont="1" applyFill="1" applyBorder="1" applyAlignment="1">
      <alignment horizontal="center" vertical="center" wrapText="1"/>
    </xf>
    <xf numFmtId="0" fontId="129" fillId="37" borderId="71" xfId="0" applyFont="1" applyFill="1" applyBorder="1" applyAlignment="1">
      <alignment horizontal="center" vertical="center" wrapText="1"/>
    </xf>
    <xf numFmtId="0" fontId="129" fillId="37" borderId="72" xfId="0" applyFont="1" applyFill="1" applyBorder="1" applyAlignment="1">
      <alignment horizontal="center" vertical="center" wrapText="1"/>
    </xf>
    <xf numFmtId="0" fontId="129" fillId="37" borderId="73" xfId="0" applyFont="1" applyFill="1" applyBorder="1" applyAlignment="1">
      <alignment horizontal="center" vertical="center" wrapText="1"/>
    </xf>
    <xf numFmtId="0" fontId="25" fillId="0" borderId="23" xfId="1" quotePrefix="1" applyFill="1" applyBorder="1" applyAlignment="1" applyProtection="1">
      <alignment horizontal="left" vertical="center" wrapText="1"/>
    </xf>
    <xf numFmtId="0" fontId="18" fillId="35" borderId="14" xfId="161" applyFont="1" applyFill="1" applyBorder="1" applyAlignment="1">
      <alignment horizontal="center" vertical="top"/>
    </xf>
    <xf numFmtId="0" fontId="52" fillId="35" borderId="14" xfId="161" applyFont="1" applyFill="1" applyBorder="1" applyAlignment="1">
      <alignment horizontal="center" vertical="center" wrapText="1"/>
    </xf>
    <xf numFmtId="0" fontId="65" fillId="0" borderId="53" xfId="161" applyFont="1" applyBorder="1" applyAlignment="1">
      <alignment horizontal="left" vertical="center"/>
    </xf>
    <xf numFmtId="0" fontId="18" fillId="35" borderId="14" xfId="161" applyFont="1" applyFill="1" applyBorder="1" applyAlignment="1">
      <alignment horizontal="center" vertical="center" wrapText="1"/>
    </xf>
    <xf numFmtId="0" fontId="18" fillId="35" borderId="57" xfId="161" applyFont="1" applyFill="1" applyBorder="1" applyAlignment="1">
      <alignment horizontal="center" vertical="center" wrapText="1"/>
    </xf>
    <xf numFmtId="0" fontId="18" fillId="35" borderId="21" xfId="161" applyFont="1" applyFill="1" applyBorder="1" applyAlignment="1">
      <alignment horizontal="center" vertical="center" wrapText="1"/>
    </xf>
    <xf numFmtId="0" fontId="18" fillId="35" borderId="63" xfId="161" applyFont="1" applyFill="1" applyBorder="1" applyAlignment="1">
      <alignment horizontal="center" vertical="center" wrapText="1"/>
    </xf>
    <xf numFmtId="0" fontId="65" fillId="0" borderId="0" xfId="161" applyFont="1" applyBorder="1" applyAlignment="1">
      <alignment horizontal="left" vertical="center"/>
    </xf>
    <xf numFmtId="0" fontId="73" fillId="0" borderId="85" xfId="118" applyFont="1" applyFill="1" applyBorder="1" applyAlignment="1">
      <alignment horizontal="left" vertical="top" wrapText="1"/>
    </xf>
    <xf numFmtId="0" fontId="20" fillId="35" borderId="77" xfId="118" applyFont="1" applyFill="1" applyBorder="1" applyAlignment="1">
      <alignment horizontal="center" vertical="top"/>
    </xf>
    <xf numFmtId="0" fontId="20" fillId="35" borderId="79" xfId="118" applyFont="1" applyFill="1" applyBorder="1" applyAlignment="1">
      <alignment horizontal="center" vertical="top"/>
    </xf>
    <xf numFmtId="0" fontId="20" fillId="35" borderId="76" xfId="118" applyFont="1" applyFill="1" applyBorder="1" applyAlignment="1">
      <alignment horizontal="center" vertical="top"/>
    </xf>
    <xf numFmtId="0" fontId="20" fillId="35" borderId="13" xfId="118" applyFont="1" applyFill="1" applyBorder="1" applyAlignment="1">
      <alignment horizontal="center" vertical="top"/>
    </xf>
    <xf numFmtId="0" fontId="73" fillId="0" borderId="20" xfId="118" applyFont="1" applyFill="1" applyBorder="1" applyAlignment="1">
      <alignment horizontal="left" vertical="top" wrapText="1"/>
    </xf>
    <xf numFmtId="0" fontId="73" fillId="0" borderId="20" xfId="118" applyFont="1" applyFill="1" applyBorder="1" applyAlignment="1">
      <alignment horizontal="left" wrapText="1"/>
    </xf>
    <xf numFmtId="0" fontId="20" fillId="35" borderId="14" xfId="45" applyNumberFormat="1" applyFont="1" applyFill="1" applyBorder="1" applyAlignment="1">
      <alignment horizontal="center" vertical="center"/>
    </xf>
    <xf numFmtId="0" fontId="20" fillId="35" borderId="14" xfId="45" applyNumberFormat="1" applyFont="1" applyFill="1" applyBorder="1" applyAlignment="1">
      <alignment horizontal="center" vertical="center" wrapText="1"/>
    </xf>
    <xf numFmtId="0" fontId="18" fillId="35" borderId="14" xfId="41" applyFont="1" applyFill="1" applyBorder="1" applyAlignment="1">
      <alignment horizontal="left" vertical="center" wrapText="1"/>
    </xf>
    <xf numFmtId="0" fontId="67" fillId="3" borderId="0" xfId="41" applyFont="1" applyFill="1" applyBorder="1" applyAlignment="1">
      <alignment horizontal="justify" vertical="center"/>
    </xf>
    <xf numFmtId="0" fontId="18" fillId="3" borderId="0" xfId="41" applyFont="1" applyFill="1" applyBorder="1" applyAlignment="1">
      <alignment horizontal="justify" vertical="center"/>
    </xf>
    <xf numFmtId="0" fontId="71" fillId="0" borderId="0" xfId="41" applyFont="1" applyBorder="1" applyAlignment="1">
      <alignment horizontal="left" vertical="center" wrapText="1"/>
    </xf>
    <xf numFmtId="0" fontId="18" fillId="35" borderId="14" xfId="41" applyFont="1" applyFill="1" applyBorder="1" applyAlignment="1">
      <alignment horizontal="center" vertical="center"/>
    </xf>
    <xf numFmtId="0" fontId="18" fillId="35" borderId="12" xfId="41" applyFont="1" applyFill="1" applyBorder="1" applyAlignment="1">
      <alignment horizontal="center" vertical="center"/>
    </xf>
    <xf numFmtId="0" fontId="18" fillId="35" borderId="21" xfId="41" applyFont="1" applyFill="1" applyBorder="1" applyAlignment="1">
      <alignment horizontal="center" vertical="center"/>
    </xf>
    <xf numFmtId="0" fontId="18" fillId="35" borderId="13" xfId="41" applyFont="1" applyFill="1" applyBorder="1" applyAlignment="1">
      <alignment horizontal="center" vertical="center"/>
    </xf>
    <xf numFmtId="0" fontId="72" fillId="0" borderId="66" xfId="0" applyFont="1" applyBorder="1" applyAlignment="1">
      <alignment horizontal="left" vertical="center" wrapText="1"/>
    </xf>
    <xf numFmtId="0" fontId="0" fillId="35" borderId="0" xfId="0" applyFont="1" applyFill="1" applyBorder="1" applyAlignment="1">
      <alignment horizontal="center" vertical="center"/>
    </xf>
    <xf numFmtId="0" fontId="18" fillId="35" borderId="14" xfId="0" applyFont="1" applyFill="1" applyBorder="1" applyAlignment="1">
      <alignment horizontal="center" vertical="center" wrapText="1"/>
    </xf>
    <xf numFmtId="0" fontId="18" fillId="35" borderId="14" xfId="0" applyFont="1" applyFill="1" applyBorder="1" applyAlignment="1">
      <alignment horizontal="center" vertical="center"/>
    </xf>
    <xf numFmtId="0" fontId="52" fillId="35" borderId="14" xfId="162" applyNumberFormat="1" applyFont="1" applyFill="1" applyBorder="1" applyAlignment="1">
      <alignment horizontal="center" vertical="center" wrapText="1"/>
    </xf>
    <xf numFmtId="0" fontId="26" fillId="35" borderId="14" xfId="162" applyFont="1" applyFill="1" applyBorder="1" applyAlignment="1">
      <alignment horizontal="center" vertical="top"/>
    </xf>
    <xf numFmtId="0" fontId="26" fillId="35" borderId="14" xfId="162" applyFont="1" applyFill="1" applyBorder="1" applyAlignment="1">
      <alignment horizontal="center" vertical="center" wrapText="1"/>
    </xf>
    <xf numFmtId="0" fontId="26" fillId="35" borderId="12" xfId="162" applyFont="1" applyFill="1" applyBorder="1" applyAlignment="1">
      <alignment horizontal="center" vertical="center" wrapText="1"/>
    </xf>
    <xf numFmtId="0" fontId="26" fillId="35" borderId="21" xfId="162" applyFont="1" applyFill="1" applyBorder="1" applyAlignment="1">
      <alignment horizontal="center" vertical="center" wrapText="1"/>
    </xf>
    <xf numFmtId="0" fontId="26" fillId="35" borderId="63" xfId="162" applyFont="1" applyFill="1" applyBorder="1" applyAlignment="1">
      <alignment horizontal="center" vertical="center" wrapText="1"/>
    </xf>
    <xf numFmtId="0" fontId="17" fillId="35" borderId="2" xfId="162" applyFill="1" applyBorder="1" applyAlignment="1">
      <alignment horizontal="center" vertical="center"/>
    </xf>
    <xf numFmtId="0" fontId="52" fillId="35" borderId="98" xfId="162" applyFont="1" applyFill="1" applyBorder="1" applyAlignment="1">
      <alignment horizontal="center" vertical="center" wrapText="1"/>
    </xf>
    <xf numFmtId="0" fontId="26" fillId="35" borderId="14" xfId="45" applyNumberFormat="1" applyFont="1" applyFill="1" applyBorder="1" applyAlignment="1">
      <alignment horizontal="center" vertical="center"/>
    </xf>
    <xf numFmtId="0" fontId="26" fillId="35" borderId="14" xfId="45" applyNumberFormat="1" applyFont="1" applyFill="1" applyBorder="1" applyAlignment="1">
      <alignment horizontal="left" vertical="center"/>
    </xf>
    <xf numFmtId="0" fontId="26" fillId="35" borderId="12" xfId="45" applyNumberFormat="1" applyFont="1" applyFill="1" applyBorder="1" applyAlignment="1">
      <alignment horizontal="center" vertical="center" wrapText="1"/>
    </xf>
    <xf numFmtId="0" fontId="26" fillId="35" borderId="21" xfId="45" applyNumberFormat="1" applyFont="1" applyFill="1" applyBorder="1" applyAlignment="1">
      <alignment horizontal="center" vertical="center" wrapText="1"/>
    </xf>
    <xf numFmtId="0" fontId="26" fillId="35" borderId="13" xfId="45" applyNumberFormat="1" applyFont="1" applyFill="1" applyBorder="1" applyAlignment="1">
      <alignment horizontal="center" vertical="center" wrapText="1"/>
    </xf>
    <xf numFmtId="49" fontId="26" fillId="35" borderId="12" xfId="45" applyNumberFormat="1" applyFont="1" applyFill="1" applyBorder="1" applyAlignment="1">
      <alignment horizontal="center" vertical="center"/>
    </xf>
    <xf numFmtId="49" fontId="26" fillId="35" borderId="21" xfId="45" applyNumberFormat="1" applyFont="1" applyFill="1" applyBorder="1" applyAlignment="1">
      <alignment horizontal="center" vertical="center"/>
    </xf>
    <xf numFmtId="49" fontId="26" fillId="35" borderId="13" xfId="45" applyNumberFormat="1" applyFont="1" applyFill="1" applyBorder="1" applyAlignment="1">
      <alignment horizontal="center" vertical="center"/>
    </xf>
    <xf numFmtId="0" fontId="26" fillId="35" borderId="12" xfId="45" applyNumberFormat="1" applyFont="1" applyFill="1" applyBorder="1" applyAlignment="1">
      <alignment horizontal="center" vertical="center"/>
    </xf>
    <xf numFmtId="0" fontId="26" fillId="35" borderId="21" xfId="45" applyNumberFormat="1" applyFont="1" applyFill="1" applyBorder="1" applyAlignment="1">
      <alignment horizontal="center" vertical="center"/>
    </xf>
    <xf numFmtId="0" fontId="26" fillId="35" borderId="13" xfId="45" applyNumberFormat="1" applyFont="1" applyFill="1" applyBorder="1" applyAlignment="1">
      <alignment horizontal="center" vertical="center"/>
    </xf>
    <xf numFmtId="49" fontId="26" fillId="0" borderId="12" xfId="2" applyNumberFormat="1" applyFont="1" applyBorder="1" applyAlignment="1">
      <alignment horizontal="center" vertical="center"/>
    </xf>
    <xf numFmtId="49" fontId="26" fillId="0" borderId="21" xfId="2" applyNumberFormat="1" applyFont="1" applyBorder="1" applyAlignment="1">
      <alignment horizontal="center" vertical="center"/>
    </xf>
    <xf numFmtId="49" fontId="26" fillId="0" borderId="63" xfId="2" applyNumberFormat="1" applyFont="1" applyBorder="1" applyAlignment="1">
      <alignment horizontal="center" vertical="center"/>
    </xf>
    <xf numFmtId="0" fontId="26" fillId="35" borderId="97" xfId="2" applyFont="1" applyFill="1" applyBorder="1" applyAlignment="1" applyProtection="1">
      <alignment horizontal="center" vertical="center" wrapText="1"/>
    </xf>
    <xf numFmtId="0" fontId="26" fillId="35" borderId="99" xfId="2" applyFont="1" applyFill="1" applyBorder="1" applyAlignment="1" applyProtection="1">
      <alignment horizontal="center" vertical="center" wrapText="1"/>
    </xf>
    <xf numFmtId="0" fontId="26" fillId="35" borderId="67" xfId="2" applyFont="1" applyFill="1" applyBorder="1" applyAlignment="1" applyProtection="1">
      <alignment horizontal="center" vertical="center" wrapText="1"/>
    </xf>
    <xf numFmtId="0" fontId="26" fillId="35" borderId="68" xfId="2" applyFont="1" applyFill="1" applyBorder="1" applyAlignment="1" applyProtection="1">
      <alignment horizontal="center" vertical="center" wrapText="1"/>
    </xf>
    <xf numFmtId="0" fontId="73" fillId="0" borderId="0" xfId="2" applyFont="1" applyBorder="1" applyAlignment="1" applyProtection="1">
      <alignment horizontal="left" vertical="top" wrapText="1"/>
    </xf>
    <xf numFmtId="0" fontId="43" fillId="0" borderId="0" xfId="2" applyFont="1"/>
    <xf numFmtId="0" fontId="26" fillId="35" borderId="14" xfId="2" applyFont="1" applyFill="1" applyBorder="1" applyAlignment="1" applyProtection="1">
      <alignment horizontal="center" vertical="center" wrapText="1"/>
    </xf>
    <xf numFmtId="0" fontId="26" fillId="35" borderId="14" xfId="2" applyFont="1" applyFill="1" applyBorder="1" applyAlignment="1" applyProtection="1">
      <alignment horizontal="left" vertical="center" wrapText="1"/>
    </xf>
    <xf numFmtId="0" fontId="29" fillId="0" borderId="20" xfId="162" applyFont="1" applyFill="1" applyBorder="1" applyAlignment="1">
      <alignment horizontal="left" vertical="center" wrapText="1"/>
    </xf>
    <xf numFmtId="0" fontId="79" fillId="35" borderId="14" xfId="2" applyFont="1" applyFill="1" applyBorder="1" applyAlignment="1">
      <alignment horizontal="left" vertical="center" wrapText="1"/>
    </xf>
    <xf numFmtId="0" fontId="79" fillId="35" borderId="14" xfId="2" applyFont="1" applyFill="1" applyBorder="1" applyAlignment="1">
      <alignment horizontal="left" vertical="center"/>
    </xf>
    <xf numFmtId="0" fontId="80" fillId="0" borderId="0" xfId="2" applyFont="1" applyFill="1" applyBorder="1" applyAlignment="1">
      <alignment horizontal="center" vertical="center"/>
    </xf>
    <xf numFmtId="0" fontId="80" fillId="0" borderId="0" xfId="2" applyFont="1" applyFill="1" applyBorder="1" applyAlignment="1">
      <alignment horizontal="right"/>
    </xf>
    <xf numFmtId="0" fontId="80" fillId="0" borderId="0" xfId="2" applyFont="1" applyFill="1" applyBorder="1" applyAlignment="1">
      <alignment horizontal="center"/>
    </xf>
    <xf numFmtId="0" fontId="73" fillId="0" borderId="20" xfId="2" applyFont="1" applyBorder="1" applyAlignment="1">
      <alignment horizontal="left" vertical="top" wrapText="1"/>
    </xf>
    <xf numFmtId="0" fontId="80" fillId="35" borderId="64" xfId="2" applyFont="1" applyFill="1" applyBorder="1" applyAlignment="1">
      <alignment horizontal="center" vertical="center"/>
    </xf>
    <xf numFmtId="0" fontId="80" fillId="35" borderId="65" xfId="2" applyFont="1" applyFill="1" applyBorder="1" applyAlignment="1">
      <alignment horizontal="center" vertical="center"/>
    </xf>
    <xf numFmtId="0" fontId="80" fillId="35" borderId="64" xfId="2" applyFont="1" applyFill="1" applyBorder="1" applyAlignment="1">
      <alignment horizontal="center" vertical="center" wrapText="1"/>
    </xf>
    <xf numFmtId="0" fontId="80" fillId="35" borderId="65" xfId="2" applyFont="1" applyFill="1" applyBorder="1" applyAlignment="1">
      <alignment horizontal="center" vertical="center" wrapText="1"/>
    </xf>
    <xf numFmtId="0" fontId="91" fillId="35" borderId="22" xfId="2" applyFont="1" applyFill="1" applyBorder="1" applyAlignment="1">
      <alignment horizontal="center" vertical="center" wrapText="1"/>
    </xf>
    <xf numFmtId="0" fontId="91" fillId="35" borderId="23" xfId="2" applyFont="1" applyFill="1" applyBorder="1" applyAlignment="1">
      <alignment horizontal="center" vertical="center" wrapText="1"/>
    </xf>
    <xf numFmtId="0" fontId="52" fillId="35" borderId="57" xfId="2" applyFont="1" applyFill="1" applyBorder="1" applyAlignment="1">
      <alignment horizontal="center" vertical="center" wrapText="1"/>
    </xf>
    <xf numFmtId="0" fontId="52" fillId="35" borderId="13" xfId="2" applyFont="1" applyFill="1" applyBorder="1" applyAlignment="1">
      <alignment horizontal="center" vertical="center" wrapText="1"/>
    </xf>
    <xf numFmtId="0" fontId="73" fillId="0" borderId="66" xfId="2" applyFont="1" applyFill="1" applyBorder="1" applyAlignment="1">
      <alignment horizontal="left" vertical="center" wrapText="1"/>
    </xf>
    <xf numFmtId="0" fontId="52" fillId="35" borderId="14" xfId="2" applyFont="1" applyFill="1" applyBorder="1" applyAlignment="1">
      <alignment horizontal="center" vertical="center" wrapText="1"/>
    </xf>
    <xf numFmtId="0" fontId="52" fillId="35" borderId="12" xfId="2" applyFont="1" applyFill="1" applyBorder="1" applyAlignment="1">
      <alignment horizontal="center" vertical="center" wrapText="1"/>
    </xf>
    <xf numFmtId="0" fontId="67" fillId="35" borderId="2" xfId="2" applyFont="1" applyFill="1" applyBorder="1" applyAlignment="1">
      <alignment horizontal="center" vertical="center" wrapText="1"/>
    </xf>
    <xf numFmtId="0" fontId="52" fillId="35" borderId="23" xfId="2" applyFont="1" applyFill="1" applyBorder="1" applyAlignment="1">
      <alignment horizontal="center" vertical="center" wrapText="1"/>
    </xf>
    <xf numFmtId="0" fontId="26" fillId="35" borderId="12" xfId="2" applyFont="1" applyFill="1" applyBorder="1" applyAlignment="1">
      <alignment horizontal="center" vertical="center" wrapText="1"/>
    </xf>
    <xf numFmtId="0" fontId="26" fillId="35" borderId="21" xfId="2" applyFont="1" applyFill="1" applyBorder="1" applyAlignment="1">
      <alignment horizontal="center" vertical="center" wrapText="1"/>
    </xf>
    <xf numFmtId="0" fontId="26" fillId="35" borderId="13" xfId="2" applyFont="1" applyFill="1" applyBorder="1" applyAlignment="1">
      <alignment horizontal="center" vertical="center" wrapText="1"/>
    </xf>
    <xf numFmtId="0" fontId="71" fillId="0" borderId="0" xfId="230" applyFont="1" applyAlignment="1">
      <alignment horizontal="left" vertical="center" wrapText="1"/>
    </xf>
    <xf numFmtId="0" fontId="17" fillId="3" borderId="14" xfId="230" applyFont="1" applyFill="1" applyBorder="1" applyAlignment="1">
      <alignment horizontal="center" vertical="center"/>
    </xf>
    <xf numFmtId="0" fontId="17" fillId="35" borderId="14" xfId="230" applyFont="1" applyFill="1" applyBorder="1" applyAlignment="1">
      <alignment horizontal="center" vertical="center" wrapText="1"/>
    </xf>
    <xf numFmtId="0" fontId="17" fillId="35" borderId="14" xfId="230" applyFont="1" applyFill="1" applyBorder="1" applyAlignment="1">
      <alignment horizontal="center" vertical="center"/>
    </xf>
    <xf numFmtId="0" fontId="17" fillId="35" borderId="12" xfId="230" applyFont="1" applyFill="1" applyBorder="1" applyAlignment="1">
      <alignment horizontal="center" vertical="center"/>
    </xf>
    <xf numFmtId="0" fontId="17" fillId="35" borderId="13" xfId="230" applyFont="1" applyFill="1" applyBorder="1" applyAlignment="1">
      <alignment horizontal="center" vertical="center"/>
    </xf>
    <xf numFmtId="0" fontId="17" fillId="35" borderId="22" xfId="230" applyFont="1" applyFill="1" applyBorder="1" applyAlignment="1">
      <alignment horizontal="center" vertical="center"/>
    </xf>
    <xf numFmtId="0" fontId="17" fillId="35" borderId="2" xfId="230" applyFont="1" applyFill="1" applyBorder="1" applyAlignment="1">
      <alignment horizontal="center" vertical="center"/>
    </xf>
    <xf numFmtId="0" fontId="17" fillId="35" borderId="23" xfId="230" applyFont="1" applyFill="1" applyBorder="1" applyAlignment="1">
      <alignment horizontal="center" vertical="center"/>
    </xf>
    <xf numFmtId="0" fontId="16" fillId="35" borderId="14" xfId="230" applyFont="1" applyFill="1" applyBorder="1" applyAlignment="1">
      <alignment horizontal="center" vertical="center" wrapText="1"/>
    </xf>
    <xf numFmtId="0" fontId="16" fillId="3" borderId="14" xfId="230" applyFont="1" applyFill="1" applyBorder="1" applyAlignment="1">
      <alignment horizontal="center" vertical="center"/>
    </xf>
    <xf numFmtId="0" fontId="12" fillId="3" borderId="14" xfId="230" applyFont="1" applyFill="1" applyBorder="1" applyAlignment="1">
      <alignment horizontal="center" vertical="center"/>
    </xf>
    <xf numFmtId="0" fontId="71" fillId="0" borderId="20" xfId="230" applyFont="1" applyBorder="1" applyAlignment="1">
      <alignment horizontal="left" vertical="center" wrapText="1"/>
    </xf>
    <xf numFmtId="0" fontId="71" fillId="0" borderId="0" xfId="230" applyFont="1" applyBorder="1" applyAlignment="1">
      <alignment horizontal="left" vertical="center" wrapText="1"/>
    </xf>
    <xf numFmtId="0" fontId="16" fillId="35" borderId="14" xfId="230" applyFont="1" applyFill="1" applyBorder="1" applyAlignment="1">
      <alignment horizontal="center" wrapText="1"/>
    </xf>
    <xf numFmtId="0" fontId="16" fillId="35" borderId="14" xfId="230" applyFont="1" applyFill="1" applyBorder="1" applyAlignment="1">
      <alignment horizontal="center"/>
    </xf>
    <xf numFmtId="0" fontId="16" fillId="35" borderId="14" xfId="230" applyFont="1" applyFill="1" applyBorder="1" applyAlignment="1">
      <alignment horizontal="center" vertical="center"/>
    </xf>
    <xf numFmtId="0" fontId="16" fillId="0" borderId="0" xfId="230" applyFont="1" applyBorder="1" applyAlignment="1">
      <alignment horizontal="center" wrapText="1"/>
    </xf>
    <xf numFmtId="0" fontId="65" fillId="3" borderId="0" xfId="230" applyFont="1" applyFill="1" applyBorder="1" applyAlignment="1">
      <alignment horizontal="left" vertical="center" wrapText="1"/>
    </xf>
    <xf numFmtId="0" fontId="65" fillId="3" borderId="0" xfId="230" applyFont="1" applyFill="1" applyAlignment="1">
      <alignment horizontal="left" vertical="center" wrapText="1"/>
    </xf>
    <xf numFmtId="0" fontId="71" fillId="3" borderId="0" xfId="230" applyFont="1" applyFill="1" applyAlignment="1">
      <alignment horizontal="left" vertical="center" wrapText="1"/>
    </xf>
    <xf numFmtId="0" fontId="52" fillId="35" borderId="14" xfId="230" applyFont="1" applyFill="1" applyBorder="1" applyAlignment="1">
      <alignment horizontal="center" vertical="center"/>
    </xf>
    <xf numFmtId="0" fontId="16" fillId="35" borderId="14" xfId="230" applyFont="1" applyFill="1" applyBorder="1" applyAlignment="1">
      <alignment vertical="center"/>
    </xf>
    <xf numFmtId="0" fontId="16" fillId="35" borderId="14" xfId="230" applyFont="1" applyFill="1" applyBorder="1" applyAlignment="1">
      <alignment horizontal="right" vertical="center" wrapText="1"/>
    </xf>
    <xf numFmtId="0" fontId="16" fillId="35" borderId="12" xfId="230" applyFont="1" applyFill="1" applyBorder="1" applyAlignment="1">
      <alignment horizontal="center" vertical="center" wrapText="1"/>
    </xf>
    <xf numFmtId="0" fontId="16" fillId="35" borderId="63" xfId="230" applyFont="1" applyFill="1" applyBorder="1" applyAlignment="1">
      <alignment horizontal="center" vertical="center" wrapText="1"/>
    </xf>
    <xf numFmtId="0" fontId="9" fillId="35" borderId="12" xfId="230" applyFont="1" applyFill="1" applyBorder="1" applyAlignment="1">
      <alignment horizontal="center" vertical="center" wrapText="1"/>
    </xf>
    <xf numFmtId="0" fontId="65" fillId="0" borderId="0" xfId="230" applyFont="1" applyAlignment="1">
      <alignment horizontal="left" wrapText="1"/>
    </xf>
    <xf numFmtId="0" fontId="26" fillId="35" borderId="57" xfId="2" applyFill="1" applyBorder="1" applyAlignment="1">
      <alignment horizontal="center"/>
    </xf>
    <xf numFmtId="0" fontId="26" fillId="35" borderId="13" xfId="2" applyFill="1" applyBorder="1" applyAlignment="1">
      <alignment horizontal="center"/>
    </xf>
    <xf numFmtId="0" fontId="26" fillId="35" borderId="22" xfId="2" applyFill="1" applyBorder="1" applyAlignment="1">
      <alignment horizontal="center"/>
    </xf>
    <xf numFmtId="0" fontId="26" fillId="35" borderId="23" xfId="2" applyFill="1" applyBorder="1" applyAlignment="1">
      <alignment horizontal="center"/>
    </xf>
    <xf numFmtId="0" fontId="73" fillId="0" borderId="20" xfId="2" applyFont="1" applyBorder="1" applyAlignment="1" applyProtection="1">
      <alignment horizontal="left" vertical="center" wrapText="1"/>
    </xf>
    <xf numFmtId="3" fontId="26" fillId="35" borderId="12" xfId="45" applyNumberFormat="1" applyFont="1" applyFill="1" applyBorder="1" applyAlignment="1">
      <alignment horizontal="center" vertical="center" wrapText="1"/>
    </xf>
    <xf numFmtId="3" fontId="26" fillId="35" borderId="21" xfId="45" applyNumberFormat="1" applyFont="1" applyFill="1" applyBorder="1" applyAlignment="1">
      <alignment horizontal="center" vertical="center" wrapText="1"/>
    </xf>
    <xf numFmtId="3" fontId="26" fillId="35" borderId="63" xfId="45" applyNumberFormat="1" applyFont="1" applyFill="1" applyBorder="1" applyAlignment="1">
      <alignment horizontal="center" vertical="center" wrapText="1"/>
    </xf>
    <xf numFmtId="0" fontId="26" fillId="3" borderId="14" xfId="234" applyFont="1" applyFill="1" applyBorder="1" applyAlignment="1">
      <alignment horizontal="center" vertical="center"/>
    </xf>
    <xf numFmtId="0" fontId="26" fillId="35" borderId="57" xfId="234" applyFont="1" applyFill="1" applyBorder="1" applyAlignment="1">
      <alignment horizontal="center" vertical="center" wrapText="1"/>
    </xf>
    <xf numFmtId="0" fontId="26" fillId="35" borderId="13" xfId="234" applyFont="1" applyFill="1" applyBorder="1" applyAlignment="1">
      <alignment horizontal="center" vertical="center" wrapText="1"/>
    </xf>
    <xf numFmtId="0" fontId="26" fillId="35" borderId="14" xfId="234" applyFont="1" applyFill="1" applyBorder="1" applyAlignment="1">
      <alignment vertical="center" wrapText="1"/>
    </xf>
    <xf numFmtId="0" fontId="26" fillId="35" borderId="22" xfId="234" applyFont="1" applyFill="1" applyBorder="1" applyAlignment="1">
      <alignment vertical="center" wrapText="1"/>
    </xf>
    <xf numFmtId="0" fontId="26" fillId="35" borderId="58" xfId="234" applyFont="1" applyFill="1" applyBorder="1" applyAlignment="1">
      <alignment vertical="center" wrapText="1"/>
    </xf>
    <xf numFmtId="0" fontId="26" fillId="35" borderId="23" xfId="234" applyFont="1" applyFill="1" applyBorder="1" applyAlignment="1">
      <alignment vertical="center" wrapText="1"/>
    </xf>
    <xf numFmtId="0" fontId="73" fillId="0" borderId="0" xfId="234" applyFont="1" applyFill="1" applyBorder="1" applyAlignment="1">
      <alignment horizontal="left" vertical="center" wrapText="1"/>
    </xf>
    <xf numFmtId="0" fontId="26" fillId="35" borderId="22" xfId="234" applyFont="1" applyFill="1" applyBorder="1" applyAlignment="1">
      <alignment horizontal="center" vertical="center" wrapText="1"/>
    </xf>
    <xf numFmtId="0" fontId="26" fillId="35" borderId="58" xfId="234" applyFont="1" applyFill="1" applyBorder="1" applyAlignment="1">
      <alignment horizontal="center" vertical="center" wrapText="1"/>
    </xf>
    <xf numFmtId="0" fontId="26" fillId="35" borderId="23" xfId="234" applyFont="1" applyFill="1" applyBorder="1" applyAlignment="1">
      <alignment horizontal="center" vertical="center" wrapText="1"/>
    </xf>
    <xf numFmtId="0" fontId="26" fillId="35" borderId="14" xfId="234" applyFont="1" applyFill="1" applyBorder="1" applyAlignment="1">
      <alignment horizontal="center" vertical="center" wrapText="1"/>
    </xf>
    <xf numFmtId="0" fontId="29" fillId="35" borderId="57" xfId="240" applyFont="1" applyFill="1" applyBorder="1" applyAlignment="1">
      <alignment horizontal="center" wrapText="1"/>
    </xf>
    <xf numFmtId="0" fontId="29" fillId="35" borderId="13" xfId="240" applyFont="1" applyFill="1" applyBorder="1" applyAlignment="1">
      <alignment horizontal="center" wrapText="1"/>
    </xf>
    <xf numFmtId="49" fontId="26" fillId="35" borderId="14" xfId="45" applyNumberFormat="1" applyFont="1" applyFill="1" applyBorder="1" applyAlignment="1">
      <alignment horizontal="center" vertical="center"/>
    </xf>
    <xf numFmtId="0" fontId="26" fillId="35" borderId="63" xfId="45" applyNumberFormat="1" applyFont="1" applyFill="1" applyBorder="1" applyAlignment="1">
      <alignment horizontal="center" vertical="center"/>
    </xf>
    <xf numFmtId="0" fontId="73" fillId="0" borderId="66" xfId="45" applyNumberFormat="1" applyFont="1" applyFill="1" applyBorder="1" applyAlignment="1">
      <alignment horizontal="left" vertical="center" wrapText="1"/>
    </xf>
    <xf numFmtId="0" fontId="94" fillId="0" borderId="53" xfId="240" applyFont="1" applyBorder="1" applyAlignment="1">
      <alignment horizontal="left"/>
    </xf>
    <xf numFmtId="0" fontId="72" fillId="0" borderId="20" xfId="239" applyFont="1" applyBorder="1" applyAlignment="1">
      <alignment horizontal="left" wrapText="1"/>
    </xf>
    <xf numFmtId="0" fontId="91" fillId="35" borderId="0" xfId="240" applyFont="1" applyFill="1" applyBorder="1" applyAlignment="1">
      <alignment horizontal="center"/>
    </xf>
    <xf numFmtId="0" fontId="91" fillId="35" borderId="16" xfId="240" applyFont="1" applyFill="1" applyBorder="1" applyAlignment="1">
      <alignment horizontal="center"/>
    </xf>
    <xf numFmtId="0" fontId="109" fillId="0" borderId="0" xfId="240" applyFont="1" applyFill="1" applyBorder="1" applyAlignment="1">
      <alignment horizontal="left" wrapText="1"/>
    </xf>
    <xf numFmtId="0" fontId="71" fillId="0" borderId="20" xfId="240" applyFont="1" applyBorder="1" applyAlignment="1">
      <alignment horizontal="left" wrapText="1"/>
    </xf>
    <xf numFmtId="0" fontId="70" fillId="35" borderId="58" xfId="240" applyFont="1" applyFill="1" applyBorder="1" applyAlignment="1">
      <alignment horizontal="center" wrapText="1"/>
    </xf>
    <xf numFmtId="0" fontId="70" fillId="35" borderId="58" xfId="240" applyFont="1" applyFill="1" applyBorder="1" applyAlignment="1">
      <alignment horizontal="center"/>
    </xf>
    <xf numFmtId="0" fontId="69" fillId="0" borderId="53" xfId="45" applyFont="1" applyBorder="1" applyAlignment="1">
      <alignment horizontal="left"/>
    </xf>
    <xf numFmtId="0" fontId="90" fillId="35" borderId="14" xfId="45" applyFont="1" applyFill="1" applyBorder="1" applyAlignment="1">
      <alignment horizontal="center"/>
    </xf>
    <xf numFmtId="0" fontId="72" fillId="0" borderId="0" xfId="45" applyFont="1" applyAlignment="1">
      <alignment horizontal="left" vertical="top" wrapText="1"/>
    </xf>
    <xf numFmtId="0" fontId="71" fillId="0" borderId="85" xfId="240" applyFont="1" applyBorder="1" applyAlignment="1">
      <alignment horizontal="left" wrapText="1"/>
    </xf>
    <xf numFmtId="0" fontId="14" fillId="35" borderId="102" xfId="240" applyFill="1" applyBorder="1" applyAlignment="1">
      <alignment horizontal="left" wrapText="1"/>
    </xf>
    <xf numFmtId="0" fontId="14" fillId="35" borderId="141" xfId="240" applyFill="1" applyBorder="1" applyAlignment="1">
      <alignment horizontal="left" wrapText="1"/>
    </xf>
    <xf numFmtId="0" fontId="14" fillId="0" borderId="97" xfId="240" applyBorder="1" applyAlignment="1">
      <alignment horizontal="center"/>
    </xf>
    <xf numFmtId="0" fontId="14" fillId="0" borderId="98" xfId="240" applyBorder="1" applyAlignment="1">
      <alignment horizontal="center"/>
    </xf>
    <xf numFmtId="0" fontId="14" fillId="0" borderId="99" xfId="240" applyBorder="1" applyAlignment="1">
      <alignment horizontal="center"/>
    </xf>
    <xf numFmtId="0" fontId="71" fillId="35" borderId="100" xfId="240" applyFont="1" applyFill="1" applyBorder="1" applyAlignment="1">
      <alignment horizontal="center"/>
    </xf>
    <xf numFmtId="0" fontId="71" fillId="35" borderId="101" xfId="240" applyFont="1" applyFill="1" applyBorder="1" applyAlignment="1">
      <alignment horizontal="center"/>
    </xf>
    <xf numFmtId="0" fontId="14" fillId="35" borderId="140" xfId="240" applyFill="1" applyBorder="1" applyAlignment="1">
      <alignment horizontal="center"/>
    </xf>
    <xf numFmtId="0" fontId="14" fillId="35" borderId="100" xfId="240" applyFill="1" applyBorder="1" applyAlignment="1">
      <alignment horizontal="center"/>
    </xf>
    <xf numFmtId="0" fontId="26" fillId="35" borderId="81" xfId="45" applyNumberFormat="1" applyFont="1" applyFill="1" applyBorder="1" applyAlignment="1">
      <alignment horizontal="center" vertical="center"/>
    </xf>
    <xf numFmtId="49" fontId="26" fillId="35" borderId="81" xfId="45" applyNumberFormat="1" applyFont="1" applyFill="1" applyBorder="1" applyAlignment="1">
      <alignment horizontal="center" vertical="center"/>
    </xf>
    <xf numFmtId="49" fontId="26" fillId="35" borderId="82" xfId="45" applyNumberFormat="1" applyFont="1" applyFill="1" applyBorder="1" applyAlignment="1">
      <alignment horizontal="center" vertical="center"/>
    </xf>
    <xf numFmtId="0" fontId="73" fillId="0" borderId="85" xfId="45" applyNumberFormat="1" applyFont="1" applyFill="1" applyBorder="1" applyAlignment="1">
      <alignment horizontal="left" vertical="center" wrapText="1"/>
    </xf>
    <xf numFmtId="0" fontId="71" fillId="0" borderId="0" xfId="249" applyFont="1" applyBorder="1" applyAlignment="1">
      <alignment horizontal="left" wrapText="1"/>
    </xf>
    <xf numFmtId="0" fontId="71" fillId="0" borderId="85" xfId="249" applyFont="1" applyBorder="1" applyAlignment="1">
      <alignment horizontal="left" wrapText="1"/>
    </xf>
    <xf numFmtId="0" fontId="26" fillId="35" borderId="136" xfId="249" applyFont="1" applyFill="1" applyBorder="1" applyAlignment="1">
      <alignment horizontal="center" vertical="center"/>
    </xf>
    <xf numFmtId="0" fontId="26" fillId="35" borderId="137" xfId="249" applyFont="1" applyFill="1" applyBorder="1" applyAlignment="1">
      <alignment horizontal="center" vertical="center"/>
    </xf>
    <xf numFmtId="0" fontId="71" fillId="0" borderId="0" xfId="249" applyFont="1" applyFill="1" applyBorder="1" applyAlignment="1">
      <alignment horizontal="left" vertical="center" wrapText="1"/>
    </xf>
    <xf numFmtId="0" fontId="26" fillId="35" borderId="75" xfId="249" applyFont="1" applyFill="1" applyBorder="1" applyAlignment="1">
      <alignment horizontal="center" vertical="center" wrapText="1"/>
    </xf>
    <xf numFmtId="0" fontId="26" fillId="35" borderId="138" xfId="249" applyFont="1" applyFill="1" applyBorder="1" applyAlignment="1">
      <alignment horizontal="center" vertical="center" wrapText="1"/>
    </xf>
    <xf numFmtId="0" fontId="5" fillId="35" borderId="14" xfId="240" applyFont="1" applyFill="1" applyBorder="1" applyAlignment="1">
      <alignment horizontal="center"/>
    </xf>
    <xf numFmtId="0" fontId="71" fillId="0" borderId="0" xfId="240" applyFont="1" applyAlignment="1">
      <alignment horizontal="left" wrapText="1"/>
    </xf>
    <xf numFmtId="0" fontId="5" fillId="35" borderId="12" xfId="240" applyFont="1" applyFill="1" applyBorder="1" applyAlignment="1">
      <alignment horizontal="center" vertical="center" wrapText="1"/>
    </xf>
    <xf numFmtId="0" fontId="5" fillId="35" borderId="63" xfId="240" applyFont="1" applyFill="1" applyBorder="1" applyAlignment="1">
      <alignment horizontal="center" vertical="center" wrapText="1"/>
    </xf>
    <xf numFmtId="0" fontId="71" fillId="0" borderId="0" xfId="45" applyNumberFormat="1" applyFont="1" applyFill="1" applyBorder="1" applyAlignment="1">
      <alignment horizontal="left" vertical="center" wrapText="1"/>
    </xf>
    <xf numFmtId="0" fontId="71" fillId="0" borderId="66" xfId="45" applyNumberFormat="1" applyFont="1" applyFill="1" applyBorder="1" applyAlignment="1">
      <alignment horizontal="left" vertical="center" wrapText="1"/>
    </xf>
    <xf numFmtId="0" fontId="8" fillId="35" borderId="14" xfId="45" applyNumberFormat="1" applyFont="1" applyFill="1" applyBorder="1" applyAlignment="1">
      <alignment horizontal="center" vertical="center"/>
    </xf>
    <xf numFmtId="0" fontId="13" fillId="35" borderId="14" xfId="45" applyNumberFormat="1" applyFont="1" applyFill="1" applyBorder="1" applyAlignment="1">
      <alignment horizontal="center" vertical="center"/>
    </xf>
    <xf numFmtId="0" fontId="70" fillId="35" borderId="14" xfId="45" applyNumberFormat="1" applyFont="1" applyFill="1" applyBorder="1" applyAlignment="1">
      <alignment horizontal="center" vertical="center" wrapText="1"/>
    </xf>
    <xf numFmtId="0" fontId="13" fillId="35" borderId="14" xfId="45" applyNumberFormat="1" applyFont="1" applyFill="1" applyBorder="1" applyAlignment="1">
      <alignment vertical="center" wrapText="1"/>
    </xf>
    <xf numFmtId="3" fontId="26" fillId="0" borderId="14" xfId="243" applyNumberFormat="1" applyFont="1" applyFill="1" applyBorder="1" applyAlignment="1">
      <alignment horizontal="center"/>
    </xf>
    <xf numFmtId="0" fontId="26" fillId="35" borderId="97" xfId="243" applyFont="1" applyFill="1" applyBorder="1" applyAlignment="1">
      <alignment horizontal="center" vertical="center" wrapText="1"/>
    </xf>
    <xf numFmtId="0" fontId="26" fillId="35" borderId="98" xfId="243" applyFont="1" applyFill="1" applyBorder="1" applyAlignment="1">
      <alignment horizontal="center" vertical="center" wrapText="1"/>
    </xf>
    <xf numFmtId="0" fontId="26" fillId="35" borderId="99" xfId="243" applyFont="1" applyFill="1" applyBorder="1" applyAlignment="1">
      <alignment horizontal="center" vertical="center" wrapText="1"/>
    </xf>
    <xf numFmtId="0" fontId="26" fillId="35" borderId="107" xfId="243" applyFont="1" applyFill="1" applyBorder="1" applyAlignment="1">
      <alignment horizontal="center" vertical="center" wrapText="1"/>
    </xf>
    <xf numFmtId="0" fontId="26" fillId="35" borderId="0" xfId="243" applyFont="1" applyFill="1" applyBorder="1" applyAlignment="1">
      <alignment horizontal="center" vertical="center" wrapText="1"/>
    </xf>
    <xf numFmtId="0" fontId="26" fillId="35" borderId="35" xfId="243" applyFont="1" applyFill="1" applyBorder="1" applyAlignment="1">
      <alignment horizontal="center" vertical="center" wrapText="1"/>
    </xf>
    <xf numFmtId="0" fontId="26" fillId="35" borderId="67" xfId="243" applyFont="1" applyFill="1" applyBorder="1" applyAlignment="1">
      <alignment horizontal="center" vertical="center" wrapText="1"/>
    </xf>
    <xf numFmtId="0" fontId="26" fillId="35" borderId="66" xfId="243" applyFont="1" applyFill="1" applyBorder="1" applyAlignment="1">
      <alignment horizontal="center" vertical="center" wrapText="1"/>
    </xf>
    <xf numFmtId="0" fontId="26" fillId="35" borderId="68" xfId="243" applyFont="1" applyFill="1" applyBorder="1" applyAlignment="1">
      <alignment horizontal="center" vertical="center" wrapText="1"/>
    </xf>
    <xf numFmtId="0" fontId="26" fillId="35" borderId="14" xfId="243" applyFont="1" applyFill="1" applyBorder="1" applyAlignment="1">
      <alignment horizontal="center" vertical="center"/>
    </xf>
    <xf numFmtId="0" fontId="26" fillId="35" borderId="57" xfId="243" applyFont="1" applyFill="1" applyBorder="1" applyAlignment="1">
      <alignment horizontal="center" vertical="center" wrapText="1"/>
    </xf>
    <xf numFmtId="0" fontId="26" fillId="35" borderId="21" xfId="243" applyFont="1" applyFill="1" applyBorder="1" applyAlignment="1">
      <alignment horizontal="center" vertical="center" wrapText="1"/>
    </xf>
    <xf numFmtId="0" fontId="26" fillId="35" borderId="63" xfId="243" applyFont="1" applyFill="1" applyBorder="1" applyAlignment="1">
      <alignment horizontal="center" vertical="center" wrapText="1"/>
    </xf>
    <xf numFmtId="0" fontId="26" fillId="35" borderId="12" xfId="243" applyFont="1" applyFill="1" applyBorder="1" applyAlignment="1">
      <alignment horizontal="center" vertical="center" wrapText="1"/>
    </xf>
    <xf numFmtId="0" fontId="71" fillId="0" borderId="66" xfId="243" applyFont="1" applyBorder="1" applyAlignment="1">
      <alignment horizontal="left" vertical="center" wrapText="1"/>
    </xf>
    <xf numFmtId="0" fontId="26" fillId="35" borderId="64" xfId="243" applyFont="1" applyFill="1" applyBorder="1" applyAlignment="1">
      <alignment horizontal="center" vertical="center" wrapText="1"/>
    </xf>
    <xf numFmtId="0" fontId="26" fillId="35" borderId="2" xfId="243" applyFont="1" applyFill="1" applyBorder="1" applyAlignment="1">
      <alignment horizontal="center" vertical="center" wrapText="1"/>
    </xf>
    <xf numFmtId="0" fontId="26" fillId="35" borderId="65" xfId="243" applyFont="1" applyFill="1" applyBorder="1" applyAlignment="1">
      <alignment horizontal="center" vertical="center" wrapText="1"/>
    </xf>
    <xf numFmtId="178" fontId="26" fillId="0" borderId="64" xfId="243" applyNumberFormat="1" applyFont="1" applyFill="1" applyBorder="1" applyAlignment="1">
      <alignment horizontal="center" vertical="center"/>
    </xf>
    <xf numFmtId="178" fontId="26" fillId="0" borderId="65" xfId="243" applyNumberFormat="1" applyFont="1" applyFill="1" applyBorder="1" applyAlignment="1">
      <alignment horizontal="center" vertical="center"/>
    </xf>
    <xf numFmtId="0" fontId="26" fillId="0" borderId="14" xfId="243" applyFont="1" applyFill="1" applyBorder="1" applyAlignment="1">
      <alignment horizontal="center" vertical="center"/>
    </xf>
    <xf numFmtId="178" fontId="26" fillId="0" borderId="14" xfId="243" applyNumberFormat="1" applyFont="1" applyFill="1" applyBorder="1" applyAlignment="1">
      <alignment horizontal="center" vertical="center"/>
    </xf>
    <xf numFmtId="0" fontId="71" fillId="0" borderId="0" xfId="243" applyFont="1" applyAlignment="1">
      <alignment horizontal="left" vertical="center" wrapText="1"/>
    </xf>
    <xf numFmtId="0" fontId="26" fillId="35" borderId="0" xfId="243" applyFont="1" applyFill="1" applyBorder="1" applyAlignment="1">
      <alignment horizontal="center" vertical="center"/>
    </xf>
    <xf numFmtId="0" fontId="70" fillId="35" borderId="18" xfId="243" applyFont="1" applyFill="1" applyBorder="1" applyAlignment="1">
      <alignment horizontal="center" vertical="center"/>
    </xf>
    <xf numFmtId="0" fontId="70" fillId="35" borderId="108" xfId="243" applyFont="1" applyFill="1" applyBorder="1" applyAlignment="1">
      <alignment horizontal="center" vertical="center"/>
    </xf>
    <xf numFmtId="0" fontId="70" fillId="35" borderId="17" xfId="243" applyFont="1" applyFill="1" applyBorder="1" applyAlignment="1">
      <alignment horizontal="center" vertical="center"/>
    </xf>
    <xf numFmtId="0" fontId="70" fillId="35" borderId="109" xfId="243" applyFont="1" applyFill="1" applyBorder="1" applyAlignment="1">
      <alignment horizontal="center" vertical="center"/>
    </xf>
    <xf numFmtId="0" fontId="8" fillId="35" borderId="14" xfId="243" applyFont="1" applyFill="1" applyBorder="1" applyAlignment="1">
      <alignment horizontal="center" vertical="center"/>
    </xf>
    <xf numFmtId="0" fontId="71" fillId="0" borderId="0" xfId="243" applyFont="1" applyFill="1" applyBorder="1" applyAlignment="1">
      <alignment horizontal="left" vertical="center" wrapText="1"/>
    </xf>
    <xf numFmtId="49" fontId="26" fillId="35" borderId="12" xfId="45" applyNumberFormat="1" applyFont="1" applyFill="1" applyBorder="1" applyAlignment="1">
      <alignment horizontal="center"/>
    </xf>
    <xf numFmtId="49" fontId="26" fillId="35" borderId="21" xfId="45" applyNumberFormat="1" applyFont="1" applyFill="1" applyBorder="1" applyAlignment="1">
      <alignment horizontal="center"/>
    </xf>
    <xf numFmtId="49" fontId="26" fillId="35" borderId="63" xfId="45" applyNumberFormat="1" applyFont="1" applyFill="1" applyBorder="1" applyAlignment="1">
      <alignment horizontal="center"/>
    </xf>
    <xf numFmtId="49" fontId="26" fillId="35" borderId="99" xfId="45" applyNumberFormat="1" applyFont="1" applyFill="1" applyBorder="1" applyAlignment="1">
      <alignment horizontal="center" wrapText="1"/>
    </xf>
    <xf numFmtId="49" fontId="26" fillId="35" borderId="35" xfId="45" applyNumberFormat="1" applyFont="1" applyFill="1" applyBorder="1" applyAlignment="1">
      <alignment horizontal="center" wrapText="1"/>
    </xf>
    <xf numFmtId="49" fontId="26" fillId="35" borderId="68" xfId="45" applyNumberFormat="1" applyFont="1" applyFill="1" applyBorder="1" applyAlignment="1">
      <alignment horizontal="center" wrapText="1"/>
    </xf>
    <xf numFmtId="0" fontId="73" fillId="0" borderId="0" xfId="45" applyNumberFormat="1" applyFont="1" applyFill="1" applyBorder="1" applyAlignment="1">
      <alignment horizontal="left" vertical="center" wrapText="1"/>
    </xf>
    <xf numFmtId="0" fontId="22" fillId="0" borderId="0" xfId="45" applyFont="1" applyBorder="1"/>
    <xf numFmtId="0" fontId="26" fillId="35" borderId="62" xfId="45" applyNumberFormat="1" applyFont="1" applyFill="1" applyBorder="1" applyAlignment="1">
      <alignment horizontal="center" vertical="center" wrapText="1"/>
    </xf>
    <xf numFmtId="0" fontId="26" fillId="35" borderId="63" xfId="45" applyNumberFormat="1" applyFont="1" applyFill="1" applyBorder="1" applyAlignment="1">
      <alignment horizontal="center" vertical="center" wrapText="1"/>
    </xf>
    <xf numFmtId="0" fontId="26" fillId="35" borderId="52" xfId="49" applyNumberFormat="1" applyFont="1" applyFill="1" applyBorder="1" applyAlignment="1">
      <alignment horizontal="center" vertical="center" wrapText="1"/>
    </xf>
    <xf numFmtId="0" fontId="26" fillId="35" borderId="51" xfId="49" applyNumberFormat="1" applyFont="1" applyFill="1" applyBorder="1" applyAlignment="1">
      <alignment horizontal="left" vertical="center" wrapText="1"/>
    </xf>
    <xf numFmtId="0" fontId="133" fillId="3" borderId="69" xfId="245" applyNumberFormat="1" applyFont="1" applyFill="1" applyBorder="1" applyAlignment="1">
      <alignment horizontal="left" vertical="center" wrapText="1"/>
    </xf>
    <xf numFmtId="0" fontId="133" fillId="3" borderId="0" xfId="245" applyNumberFormat="1" applyFont="1" applyFill="1" applyBorder="1" applyAlignment="1">
      <alignment horizontal="left" vertical="center" wrapText="1"/>
    </xf>
    <xf numFmtId="0" fontId="133" fillId="3" borderId="7" xfId="245" applyNumberFormat="1" applyFont="1" applyFill="1" applyAlignment="1">
      <alignment horizontal="left" vertical="center" wrapText="1"/>
    </xf>
    <xf numFmtId="0" fontId="26" fillId="35" borderId="14" xfId="49" applyNumberFormat="1" applyFont="1" applyFill="1" applyBorder="1" applyAlignment="1">
      <alignment horizontal="center" vertical="center" wrapText="1"/>
    </xf>
    <xf numFmtId="0" fontId="26" fillId="35" borderId="27" xfId="49" applyNumberFormat="1" applyFont="1" applyFill="1" applyBorder="1" applyAlignment="1">
      <alignment horizontal="center" vertical="center" wrapText="1"/>
    </xf>
    <xf numFmtId="0" fontId="26" fillId="35" borderId="27" xfId="49" applyNumberFormat="1" applyFont="1" applyFill="1" applyBorder="1" applyAlignment="1">
      <alignment horizontal="left" vertical="center" wrapText="1"/>
    </xf>
    <xf numFmtId="0" fontId="26" fillId="35" borderId="26" xfId="49" applyNumberFormat="1" applyFont="1" applyFill="1" applyBorder="1" applyAlignment="1">
      <alignment horizontal="left" vertical="center" wrapText="1"/>
    </xf>
    <xf numFmtId="0" fontId="26" fillId="35" borderId="52" xfId="49" applyNumberFormat="1" applyFont="1" applyFill="1" applyBorder="1" applyAlignment="1">
      <alignment horizontal="left" vertical="center" wrapText="1"/>
    </xf>
    <xf numFmtId="0" fontId="26" fillId="35" borderId="110" xfId="49" applyNumberFormat="1" applyFont="1" applyFill="1" applyBorder="1" applyAlignment="1">
      <alignment horizontal="center" vertical="center" wrapText="1"/>
    </xf>
    <xf numFmtId="0" fontId="26" fillId="35" borderId="111" xfId="49" applyNumberFormat="1" applyFont="1" applyFill="1" applyBorder="1" applyAlignment="1">
      <alignment horizontal="center" vertical="center" wrapText="1"/>
    </xf>
    <xf numFmtId="0" fontId="26" fillId="35" borderId="112" xfId="49" applyNumberFormat="1" applyFont="1" applyFill="1" applyBorder="1" applyAlignment="1">
      <alignment horizontal="center" vertical="center" wrapText="1"/>
    </xf>
    <xf numFmtId="49" fontId="26" fillId="35" borderId="14" xfId="49" applyNumberFormat="1" applyFont="1" applyFill="1" applyBorder="1" applyAlignment="1">
      <alignment horizontal="center"/>
    </xf>
    <xf numFmtId="0" fontId="80" fillId="35" borderId="52" xfId="49" applyNumberFormat="1" applyFont="1" applyFill="1" applyBorder="1" applyAlignment="1">
      <alignment horizontal="center" vertical="center" wrapText="1"/>
    </xf>
    <xf numFmtId="0" fontId="80" fillId="35" borderId="51" xfId="49" applyNumberFormat="1" applyFont="1" applyFill="1" applyBorder="1" applyAlignment="1">
      <alignment horizontal="left" vertical="center" wrapText="1"/>
    </xf>
    <xf numFmtId="0" fontId="80" fillId="35" borderId="14" xfId="49" applyNumberFormat="1" applyFont="1" applyFill="1" applyBorder="1" applyAlignment="1">
      <alignment horizontal="center" vertical="center" wrapText="1"/>
    </xf>
    <xf numFmtId="0" fontId="80" fillId="35" borderId="27" xfId="49" applyNumberFormat="1" applyFont="1" applyFill="1" applyBorder="1" applyAlignment="1">
      <alignment horizontal="center" vertical="center" wrapText="1"/>
    </xf>
    <xf numFmtId="0" fontId="80" fillId="35" borderId="27" xfId="49" applyNumberFormat="1" applyFont="1" applyFill="1" applyBorder="1" applyAlignment="1">
      <alignment horizontal="left" vertical="center" wrapText="1"/>
    </xf>
    <xf numFmtId="0" fontId="80" fillId="35" borderId="26" xfId="49" applyNumberFormat="1" applyFont="1" applyFill="1" applyBorder="1" applyAlignment="1">
      <alignment horizontal="left" vertical="center" wrapText="1"/>
    </xf>
    <xf numFmtId="0" fontId="80" fillId="35" borderId="52" xfId="49" applyNumberFormat="1" applyFont="1" applyFill="1" applyBorder="1" applyAlignment="1">
      <alignment horizontal="left" vertical="center" wrapText="1"/>
    </xf>
    <xf numFmtId="0" fontId="80" fillId="35" borderId="47" xfId="49" applyNumberFormat="1" applyFont="1" applyFill="1" applyBorder="1" applyAlignment="1">
      <alignment horizontal="center" vertical="center" wrapText="1"/>
    </xf>
    <xf numFmtId="0" fontId="80" fillId="35" borderId="44" xfId="49" applyNumberFormat="1" applyFont="1" applyFill="1" applyBorder="1" applyAlignment="1">
      <alignment horizontal="center" vertical="center" wrapText="1"/>
    </xf>
    <xf numFmtId="0" fontId="80" fillId="35" borderId="116" xfId="49" applyNumberFormat="1" applyFont="1" applyFill="1" applyBorder="1" applyAlignment="1">
      <alignment horizontal="center" vertical="center" wrapText="1"/>
    </xf>
    <xf numFmtId="49" fontId="80" fillId="35" borderId="12" xfId="49" applyNumberFormat="1" applyFont="1" applyFill="1" applyBorder="1" applyAlignment="1">
      <alignment horizontal="center"/>
    </xf>
    <xf numFmtId="49" fontId="80" fillId="35" borderId="21" xfId="49" applyNumberFormat="1" applyFont="1" applyFill="1" applyBorder="1" applyAlignment="1">
      <alignment horizontal="center"/>
    </xf>
    <xf numFmtId="49" fontId="80" fillId="35" borderId="63" xfId="49" applyNumberFormat="1" applyFont="1" applyFill="1" applyBorder="1" applyAlignment="1">
      <alignment horizontal="center"/>
    </xf>
    <xf numFmtId="0" fontId="26" fillId="35" borderId="52" xfId="246" applyNumberFormat="1" applyFont="1" applyFill="1" applyBorder="1" applyAlignment="1">
      <alignment horizontal="center" vertical="center" wrapText="1"/>
    </xf>
    <xf numFmtId="0" fontId="26" fillId="35" borderId="51" xfId="246" applyNumberFormat="1" applyFont="1" applyFill="1" applyBorder="1" applyAlignment="1">
      <alignment horizontal="left" vertical="center" wrapText="1"/>
    </xf>
    <xf numFmtId="0" fontId="72" fillId="3" borderId="0" xfId="49" applyFont="1" applyFill="1"/>
    <xf numFmtId="0" fontId="26" fillId="35" borderId="14" xfId="246" applyNumberFormat="1" applyFont="1" applyFill="1" applyBorder="1" applyAlignment="1">
      <alignment horizontal="center" vertical="center" wrapText="1"/>
    </xf>
    <xf numFmtId="0" fontId="26" fillId="35" borderId="27" xfId="246" applyNumberFormat="1" applyFont="1" applyFill="1" applyBorder="1" applyAlignment="1">
      <alignment horizontal="center" vertical="center" wrapText="1"/>
    </xf>
    <xf numFmtId="0" fontId="26" fillId="35" borderId="27" xfId="246" applyNumberFormat="1" applyFont="1" applyFill="1" applyBorder="1" applyAlignment="1">
      <alignment horizontal="left" vertical="center" wrapText="1"/>
    </xf>
    <xf numFmtId="0" fontId="26" fillId="35" borderId="26" xfId="246" applyNumberFormat="1" applyFont="1" applyFill="1" applyBorder="1" applyAlignment="1">
      <alignment horizontal="left" vertical="center" wrapText="1"/>
    </xf>
    <xf numFmtId="0" fontId="26" fillId="35" borderId="52" xfId="246" applyNumberFormat="1" applyFont="1" applyFill="1" applyBorder="1" applyAlignment="1">
      <alignment horizontal="left" vertical="center" wrapText="1"/>
    </xf>
    <xf numFmtId="0" fontId="26" fillId="35" borderId="47" xfId="246" applyNumberFormat="1" applyFont="1" applyFill="1" applyBorder="1" applyAlignment="1">
      <alignment horizontal="center" vertical="center" wrapText="1"/>
    </xf>
    <xf numFmtId="0" fontId="26" fillId="35" borderId="44" xfId="246" applyNumberFormat="1" applyFont="1" applyFill="1" applyBorder="1" applyAlignment="1">
      <alignment horizontal="center" vertical="center" wrapText="1"/>
    </xf>
    <xf numFmtId="0" fontId="26" fillId="35" borderId="116" xfId="246" applyNumberFormat="1" applyFont="1" applyFill="1" applyBorder="1" applyAlignment="1">
      <alignment horizontal="center" vertical="center" wrapText="1"/>
    </xf>
    <xf numFmtId="49" fontId="26" fillId="35" borderId="14" xfId="246" applyNumberFormat="1" applyFont="1" applyFill="1" applyBorder="1" applyAlignment="1">
      <alignment horizontal="center"/>
    </xf>
    <xf numFmtId="0" fontId="26" fillId="35" borderId="98" xfId="246" applyNumberFormat="1" applyFont="1" applyFill="1" applyBorder="1" applyAlignment="1">
      <alignment horizontal="center" vertical="center" wrapText="1"/>
    </xf>
    <xf numFmtId="0" fontId="26" fillId="35" borderId="99" xfId="246" applyNumberFormat="1" applyFont="1" applyFill="1" applyBorder="1" applyAlignment="1">
      <alignment horizontal="center" vertical="center" wrapText="1"/>
    </xf>
    <xf numFmtId="0" fontId="80" fillId="0" borderId="0" xfId="211" applyFont="1" applyBorder="1" applyAlignment="1">
      <alignment horizontal="left" wrapText="1"/>
    </xf>
    <xf numFmtId="0" fontId="29" fillId="35" borderId="14" xfId="210" applyFont="1" applyFill="1" applyBorder="1" applyAlignment="1" applyProtection="1">
      <alignment horizontal="left"/>
      <protection hidden="1"/>
    </xf>
    <xf numFmtId="0" fontId="29" fillId="35" borderId="64" xfId="210" applyFont="1" applyFill="1" applyBorder="1" applyAlignment="1" applyProtection="1">
      <alignment horizontal="left"/>
      <protection hidden="1"/>
    </xf>
    <xf numFmtId="0" fontId="29" fillId="35" borderId="2" xfId="210" applyFont="1" applyFill="1" applyBorder="1" applyAlignment="1" applyProtection="1">
      <alignment horizontal="left"/>
      <protection hidden="1"/>
    </xf>
    <xf numFmtId="0" fontId="29" fillId="35" borderId="65" xfId="210" applyFont="1" applyFill="1" applyBorder="1" applyAlignment="1" applyProtection="1">
      <alignment horizontal="left"/>
      <protection hidden="1"/>
    </xf>
    <xf numFmtId="0" fontId="71" fillId="0" borderId="20" xfId="41" applyFont="1" applyBorder="1" applyAlignment="1">
      <alignment horizontal="left" wrapText="1"/>
    </xf>
    <xf numFmtId="0" fontId="26" fillId="35" borderId="31" xfId="210" applyFont="1" applyFill="1" applyBorder="1" applyAlignment="1" applyProtection="1">
      <alignment horizontal="center" vertical="center"/>
      <protection hidden="1"/>
    </xf>
    <xf numFmtId="0" fontId="26" fillId="35" borderId="53" xfId="210" applyFont="1" applyFill="1" applyBorder="1" applyAlignment="1" applyProtection="1">
      <alignment horizontal="center" vertical="center"/>
      <protection hidden="1"/>
    </xf>
    <xf numFmtId="0" fontId="26" fillId="35" borderId="32" xfId="210" applyFont="1" applyFill="1" applyBorder="1" applyAlignment="1" applyProtection="1">
      <alignment horizontal="center" vertical="center"/>
      <protection hidden="1"/>
    </xf>
    <xf numFmtId="0" fontId="26" fillId="35" borderId="34" xfId="210" applyFont="1" applyFill="1" applyBorder="1" applyAlignment="1" applyProtection="1">
      <alignment horizontal="center" vertical="center"/>
      <protection hidden="1"/>
    </xf>
    <xf numFmtId="0" fontId="26" fillId="35" borderId="0" xfId="210" applyFont="1" applyFill="1" applyBorder="1" applyAlignment="1" applyProtection="1">
      <alignment horizontal="center" vertical="center"/>
      <protection hidden="1"/>
    </xf>
    <xf numFmtId="0" fontId="26" fillId="35" borderId="48" xfId="210" applyFont="1" applyFill="1" applyBorder="1" applyAlignment="1" applyProtection="1">
      <alignment horizontal="center" vertical="center"/>
      <protection hidden="1"/>
    </xf>
    <xf numFmtId="0" fontId="26" fillId="35" borderId="38" xfId="210" applyFont="1" applyFill="1" applyBorder="1" applyAlignment="1" applyProtection="1">
      <alignment horizontal="center" vertical="center"/>
      <protection hidden="1"/>
    </xf>
    <xf numFmtId="0" fontId="26" fillId="35" borderId="20" xfId="210" applyFont="1" applyFill="1" applyBorder="1" applyAlignment="1" applyProtection="1">
      <alignment horizontal="center" vertical="center"/>
      <protection hidden="1"/>
    </xf>
    <xf numFmtId="0" fontId="26" fillId="35" borderId="36" xfId="210" applyFont="1" applyFill="1" applyBorder="1" applyAlignment="1" applyProtection="1">
      <alignment horizontal="center" vertical="center"/>
      <protection hidden="1"/>
    </xf>
    <xf numFmtId="0" fontId="29" fillId="35" borderId="97" xfId="41" applyFont="1" applyFill="1" applyBorder="1" applyAlignment="1" applyProtection="1">
      <alignment horizontal="left"/>
      <protection hidden="1"/>
    </xf>
    <xf numFmtId="0" fontId="29" fillId="35" borderId="99" xfId="41" applyFont="1" applyFill="1" applyBorder="1" applyAlignment="1" applyProtection="1">
      <alignment horizontal="left"/>
      <protection hidden="1"/>
    </xf>
    <xf numFmtId="0" fontId="29" fillId="35" borderId="67" xfId="41" applyFont="1" applyFill="1" applyBorder="1" applyAlignment="1" applyProtection="1">
      <alignment horizontal="left"/>
      <protection hidden="1"/>
    </xf>
    <xf numFmtId="0" fontId="29" fillId="35" borderId="68" xfId="41" applyFont="1" applyFill="1" applyBorder="1" applyAlignment="1" applyProtection="1">
      <alignment horizontal="left"/>
      <protection hidden="1"/>
    </xf>
    <xf numFmtId="0" fontId="71" fillId="3" borderId="20" xfId="41" applyFont="1" applyFill="1" applyBorder="1" applyAlignment="1">
      <alignment horizontal="left" wrapText="1"/>
    </xf>
    <xf numFmtId="0" fontId="80" fillId="3" borderId="0" xfId="211" applyFont="1" applyFill="1" applyBorder="1" applyAlignment="1">
      <alignment horizontal="left" wrapText="1"/>
    </xf>
    <xf numFmtId="0" fontId="26" fillId="35" borderId="31" xfId="41" applyFont="1" applyFill="1" applyBorder="1" applyAlignment="1" applyProtection="1">
      <alignment horizontal="center" vertical="center"/>
      <protection hidden="1"/>
    </xf>
    <xf numFmtId="0" fontId="26" fillId="35" borderId="32" xfId="41" applyFont="1" applyFill="1" applyBorder="1" applyAlignment="1" applyProtection="1">
      <alignment horizontal="center" vertical="center"/>
      <protection hidden="1"/>
    </xf>
    <xf numFmtId="0" fontId="26" fillId="35" borderId="34" xfId="41" applyFont="1" applyFill="1" applyBorder="1" applyAlignment="1" applyProtection="1">
      <alignment horizontal="center" vertical="center"/>
      <protection hidden="1"/>
    </xf>
    <xf numFmtId="0" fontId="26" fillId="35" borderId="48" xfId="41" applyFont="1" applyFill="1" applyBorder="1" applyAlignment="1" applyProtection="1">
      <alignment horizontal="center" vertical="center"/>
      <protection hidden="1"/>
    </xf>
    <xf numFmtId="0" fontId="26" fillId="35" borderId="38" xfId="41" applyFont="1" applyFill="1" applyBorder="1" applyAlignment="1" applyProtection="1">
      <alignment horizontal="center" vertical="center"/>
      <protection hidden="1"/>
    </xf>
    <xf numFmtId="0" fontId="26" fillId="35" borderId="36" xfId="41" applyFont="1" applyFill="1" applyBorder="1" applyAlignment="1" applyProtection="1">
      <alignment horizontal="center" vertical="center"/>
      <protection hidden="1"/>
    </xf>
    <xf numFmtId="0" fontId="29" fillId="35" borderId="14" xfId="41" applyFont="1" applyFill="1" applyBorder="1" applyAlignment="1">
      <alignment horizontal="left" vertical="top" wrapText="1"/>
    </xf>
    <xf numFmtId="0" fontId="29" fillId="35" borderId="12" xfId="41" applyFont="1" applyFill="1" applyBorder="1" applyAlignment="1">
      <alignment horizontal="center" vertical="top" wrapText="1"/>
    </xf>
    <xf numFmtId="0" fontId="29" fillId="35" borderId="21" xfId="41" applyFont="1" applyFill="1" applyBorder="1" applyAlignment="1">
      <alignment horizontal="center" vertical="top" wrapText="1"/>
    </xf>
    <xf numFmtId="0" fontId="29" fillId="35" borderId="113" xfId="41" applyFont="1" applyFill="1" applyBorder="1" applyAlignment="1">
      <alignment horizontal="center" vertical="top" wrapText="1"/>
    </xf>
    <xf numFmtId="0" fontId="29" fillId="35" borderId="57" xfId="41" applyFont="1" applyFill="1" applyBorder="1" applyAlignment="1">
      <alignment horizontal="center" vertical="top" wrapText="1"/>
    </xf>
    <xf numFmtId="0" fontId="29" fillId="35" borderId="13" xfId="41" applyFont="1" applyFill="1" applyBorder="1" applyAlignment="1">
      <alignment horizontal="center" vertical="top" wrapText="1"/>
    </xf>
    <xf numFmtId="0" fontId="71" fillId="0" borderId="20" xfId="41" applyFont="1" applyBorder="1" applyAlignment="1">
      <alignment horizontal="left" vertical="top" wrapText="1"/>
    </xf>
    <xf numFmtId="49" fontId="26" fillId="35" borderId="14" xfId="41" applyNumberFormat="1" applyFont="1" applyFill="1" applyBorder="1" applyAlignment="1">
      <alignment horizontal="center" vertical="center" wrapText="1"/>
    </xf>
    <xf numFmtId="49" fontId="26" fillId="35" borderId="14" xfId="41" applyNumberFormat="1" applyFont="1" applyFill="1" applyBorder="1" applyAlignment="1">
      <alignment horizontal="center" vertical="center"/>
    </xf>
    <xf numFmtId="0" fontId="73" fillId="3" borderId="0" xfId="41" applyFont="1" applyFill="1" applyBorder="1" applyAlignment="1" applyProtection="1">
      <alignment horizontal="left" vertical="center" wrapText="1"/>
    </xf>
    <xf numFmtId="0" fontId="41" fillId="3" borderId="0" xfId="41" applyFont="1" applyFill="1" applyBorder="1"/>
    <xf numFmtId="0" fontId="26" fillId="35" borderId="14" xfId="41" applyFont="1" applyFill="1" applyBorder="1" applyAlignment="1" applyProtection="1">
      <alignment horizontal="center" vertical="center" wrapText="1"/>
    </xf>
    <xf numFmtId="0" fontId="26" fillId="35" borderId="14" xfId="41" applyFont="1" applyFill="1" applyBorder="1" applyAlignment="1" applyProtection="1">
      <alignment horizontal="left" vertical="center" wrapText="1"/>
    </xf>
    <xf numFmtId="49" fontId="29" fillId="35" borderId="14" xfId="41" applyNumberFormat="1" applyFont="1" applyFill="1" applyBorder="1" applyAlignment="1">
      <alignment horizontal="center" vertical="center" wrapText="1"/>
    </xf>
    <xf numFmtId="0" fontId="43" fillId="35" borderId="33" xfId="41" applyNumberFormat="1" applyFont="1" applyFill="1" applyBorder="1" applyAlignment="1">
      <alignment horizontal="center" vertical="center" wrapText="1"/>
    </xf>
    <xf numFmtId="0" fontId="43" fillId="35" borderId="45" xfId="41" applyNumberFormat="1" applyFont="1" applyFill="1" applyBorder="1" applyAlignment="1">
      <alignment horizontal="center" vertical="center" wrapText="1"/>
    </xf>
    <xf numFmtId="0" fontId="43" fillId="35" borderId="0" xfId="41" applyNumberFormat="1" applyFont="1" applyFill="1" applyBorder="1" applyAlignment="1">
      <alignment horizontal="center" vertical="center" wrapText="1"/>
    </xf>
    <xf numFmtId="0" fontId="43" fillId="35" borderId="44" xfId="41" applyNumberFormat="1" applyFont="1" applyFill="1" applyBorder="1" applyAlignment="1">
      <alignment horizontal="center" vertical="center" wrapText="1"/>
    </xf>
    <xf numFmtId="0" fontId="43" fillId="35" borderId="43" xfId="41" applyNumberFormat="1" applyFont="1" applyFill="1" applyBorder="1" applyAlignment="1">
      <alignment horizontal="center" vertical="center" wrapText="1"/>
    </xf>
    <xf numFmtId="0" fontId="43" fillId="35" borderId="42" xfId="41" applyNumberFormat="1" applyFont="1" applyFill="1" applyBorder="1" applyAlignment="1">
      <alignment horizontal="center" vertical="center" wrapText="1"/>
    </xf>
    <xf numFmtId="0" fontId="43" fillId="35" borderId="29" xfId="41" applyNumberFormat="1" applyFont="1" applyFill="1" applyBorder="1" applyAlignment="1">
      <alignment horizontal="center" vertical="center" wrapText="1"/>
    </xf>
    <xf numFmtId="0" fontId="43" fillId="35" borderId="40" xfId="41" applyNumberFormat="1" applyFont="1" applyFill="1" applyBorder="1" applyAlignment="1">
      <alignment horizontal="center" vertical="center" wrapText="1"/>
    </xf>
    <xf numFmtId="0" fontId="43" fillId="35" borderId="30" xfId="41" applyNumberFormat="1" applyFont="1" applyFill="1" applyBorder="1" applyAlignment="1">
      <alignment horizontal="center" vertical="center" wrapText="1"/>
    </xf>
    <xf numFmtId="0" fontId="43" fillId="35" borderId="30" xfId="41" applyNumberFormat="1" applyFont="1" applyFill="1" applyBorder="1" applyAlignment="1">
      <alignment horizontal="left" vertical="center" wrapText="1"/>
    </xf>
    <xf numFmtId="0" fontId="73" fillId="0" borderId="0" xfId="41" applyNumberFormat="1" applyFont="1" applyFill="1" applyBorder="1" applyAlignment="1">
      <alignment horizontal="left" vertical="center" wrapText="1"/>
    </xf>
    <xf numFmtId="49" fontId="26" fillId="35" borderId="158" xfId="41" applyNumberFormat="1" applyFont="1" applyFill="1" applyBorder="1" applyAlignment="1">
      <alignment horizontal="left"/>
    </xf>
    <xf numFmtId="49" fontId="26" fillId="35" borderId="159" xfId="41" applyNumberFormat="1" applyFont="1" applyFill="1" applyBorder="1" applyAlignment="1">
      <alignment horizontal="left"/>
    </xf>
    <xf numFmtId="0" fontId="8" fillId="35" borderId="158" xfId="41" applyFont="1" applyFill="1" applyBorder="1" applyAlignment="1">
      <alignment horizontal="left"/>
    </xf>
    <xf numFmtId="0" fontId="8" fillId="35" borderId="159" xfId="41" applyFont="1" applyFill="1" applyBorder="1" applyAlignment="1">
      <alignment horizontal="left"/>
    </xf>
    <xf numFmtId="49" fontId="29" fillId="35" borderId="14" xfId="41" applyNumberFormat="1" applyFont="1" applyFill="1" applyBorder="1" applyAlignment="1">
      <alignment horizontal="center"/>
    </xf>
    <xf numFmtId="0" fontId="26" fillId="35" borderId="14" xfId="41" applyNumberFormat="1" applyFont="1" applyFill="1" applyBorder="1" applyAlignment="1">
      <alignment horizontal="center" vertical="center" wrapText="1"/>
    </xf>
    <xf numFmtId="0" fontId="26" fillId="35" borderId="14" xfId="41" applyNumberFormat="1" applyFont="1" applyFill="1" applyBorder="1" applyAlignment="1">
      <alignment horizontal="left" vertical="center" wrapText="1"/>
    </xf>
    <xf numFmtId="49" fontId="43" fillId="35" borderId="158" xfId="41" applyNumberFormat="1" applyFont="1" applyFill="1" applyBorder="1" applyAlignment="1">
      <alignment horizontal="left"/>
    </xf>
    <xf numFmtId="49" fontId="43" fillId="35" borderId="159" xfId="41" applyNumberFormat="1" applyFont="1" applyFill="1" applyBorder="1" applyAlignment="1">
      <alignment horizontal="left"/>
    </xf>
    <xf numFmtId="0" fontId="71" fillId="0" borderId="0" xfId="41" applyFont="1" applyBorder="1" applyAlignment="1">
      <alignment horizontal="left" wrapText="1"/>
    </xf>
    <xf numFmtId="49" fontId="73" fillId="35" borderId="14" xfId="41" applyNumberFormat="1" applyFont="1" applyFill="1" applyBorder="1" applyAlignment="1">
      <alignment horizontal="center"/>
    </xf>
    <xf numFmtId="0" fontId="43" fillId="35" borderId="14" xfId="41" applyNumberFormat="1" applyFont="1" applyFill="1" applyBorder="1" applyAlignment="1">
      <alignment horizontal="center" vertical="center" wrapText="1"/>
    </xf>
    <xf numFmtId="0" fontId="43" fillId="35" borderId="14" xfId="41" applyNumberFormat="1" applyFont="1" applyFill="1" applyBorder="1" applyAlignment="1">
      <alignment horizontal="left" vertical="center" wrapText="1"/>
    </xf>
    <xf numFmtId="0" fontId="15" fillId="35" borderId="14" xfId="41" applyFont="1" applyFill="1" applyBorder="1" applyAlignment="1">
      <alignment horizontal="center" vertical="center"/>
    </xf>
    <xf numFmtId="0" fontId="70" fillId="42" borderId="14" xfId="41" applyFont="1" applyFill="1" applyBorder="1" applyAlignment="1">
      <alignment horizontal="center" vertical="center"/>
    </xf>
    <xf numFmtId="0" fontId="15" fillId="35" borderId="14" xfId="41" applyFont="1" applyFill="1" applyBorder="1" applyAlignment="1">
      <alignment horizontal="center" vertical="center" wrapText="1"/>
    </xf>
    <xf numFmtId="0" fontId="15" fillId="35" borderId="57" xfId="41" applyFont="1" applyFill="1" applyBorder="1" applyAlignment="1">
      <alignment horizontal="center" vertical="center"/>
    </xf>
    <xf numFmtId="0" fontId="15" fillId="35" borderId="21" xfId="41" applyFont="1" applyFill="1" applyBorder="1" applyAlignment="1">
      <alignment horizontal="center" vertical="center"/>
    </xf>
    <xf numFmtId="0" fontId="15" fillId="35" borderId="13" xfId="41" applyFont="1" applyFill="1" applyBorder="1" applyAlignment="1">
      <alignment horizontal="center" vertical="center"/>
    </xf>
    <xf numFmtId="0" fontId="15" fillId="35" borderId="52" xfId="49" applyNumberFormat="1" applyFont="1" applyFill="1" applyBorder="1" applyAlignment="1">
      <alignment horizontal="center" vertical="center" wrapText="1"/>
    </xf>
    <xf numFmtId="0" fontId="15" fillId="35" borderId="50" xfId="49" applyNumberFormat="1" applyFont="1" applyFill="1" applyBorder="1" applyAlignment="1">
      <alignment horizontal="center" vertical="center" wrapText="1"/>
    </xf>
    <xf numFmtId="0" fontId="15" fillId="35" borderId="52" xfId="49" applyNumberFormat="1" applyFont="1" applyFill="1" applyBorder="1" applyAlignment="1">
      <alignment horizontal="left" vertical="center" wrapText="1"/>
    </xf>
    <xf numFmtId="0" fontId="15" fillId="35" borderId="49" xfId="49" applyNumberFormat="1" applyFont="1" applyFill="1" applyBorder="1" applyAlignment="1">
      <alignment horizontal="center" vertical="center" wrapText="1"/>
    </xf>
    <xf numFmtId="49" fontId="29" fillId="35" borderId="14" xfId="49" applyNumberFormat="1" applyFont="1" applyFill="1" applyBorder="1" applyAlignment="1">
      <alignment horizontal="center"/>
    </xf>
    <xf numFmtId="0" fontId="15" fillId="35" borderId="51" xfId="49" applyNumberFormat="1" applyFont="1" applyFill="1" applyBorder="1" applyAlignment="1">
      <alignment horizontal="left" vertical="center" wrapText="1"/>
    </xf>
    <xf numFmtId="0" fontId="15" fillId="35" borderId="47" xfId="49" applyNumberFormat="1" applyFont="1" applyFill="1" applyBorder="1" applyAlignment="1">
      <alignment horizontal="center" vertical="center" wrapText="1"/>
    </xf>
    <xf numFmtId="0" fontId="15" fillId="35" borderId="44" xfId="49" applyNumberFormat="1" applyFont="1" applyFill="1" applyBorder="1" applyAlignment="1">
      <alignment horizontal="center" vertical="center" wrapText="1"/>
    </xf>
    <xf numFmtId="0" fontId="15" fillId="35" borderId="42" xfId="49" applyNumberFormat="1" applyFont="1" applyFill="1" applyBorder="1" applyAlignment="1">
      <alignment horizontal="center" vertical="center" wrapText="1"/>
    </xf>
    <xf numFmtId="49" fontId="29" fillId="35" borderId="28" xfId="49" applyNumberFormat="1" applyFont="1" applyFill="1" applyBorder="1" applyAlignment="1">
      <alignment horizontal="center"/>
    </xf>
    <xf numFmtId="0" fontId="71" fillId="0" borderId="43" xfId="41" applyFont="1" applyBorder="1" applyAlignment="1">
      <alignment horizontal="left" wrapText="1"/>
    </xf>
    <xf numFmtId="0" fontId="15" fillId="35" borderId="27" xfId="49" applyNumberFormat="1" applyFont="1" applyFill="1" applyBorder="1" applyAlignment="1">
      <alignment horizontal="center" vertical="center" wrapText="1"/>
    </xf>
    <xf numFmtId="0" fontId="15" fillId="35" borderId="27" xfId="49" applyNumberFormat="1" applyFont="1" applyFill="1" applyBorder="1" applyAlignment="1">
      <alignment horizontal="left" vertical="center" wrapText="1"/>
    </xf>
    <xf numFmtId="0" fontId="15" fillId="35" borderId="26" xfId="49" applyNumberFormat="1" applyFont="1" applyFill="1" applyBorder="1" applyAlignment="1">
      <alignment horizontal="left" vertical="center" wrapText="1"/>
    </xf>
    <xf numFmtId="0" fontId="73" fillId="35" borderId="14" xfId="49" applyNumberFormat="1" applyFont="1" applyFill="1" applyBorder="1" applyAlignment="1">
      <alignment horizontal="center" vertical="center" wrapText="1"/>
    </xf>
    <xf numFmtId="49" fontId="73" fillId="35" borderId="14" xfId="49" applyNumberFormat="1" applyFont="1" applyFill="1" applyBorder="1" applyAlignment="1">
      <alignment horizontal="center"/>
    </xf>
    <xf numFmtId="0" fontId="74" fillId="35" borderId="14" xfId="49" applyNumberFormat="1" applyFont="1" applyFill="1" applyBorder="1" applyAlignment="1">
      <alignment horizontal="center" vertical="center" wrapText="1"/>
    </xf>
    <xf numFmtId="0" fontId="74" fillId="35" borderId="14" xfId="49" applyNumberFormat="1" applyFont="1" applyFill="1" applyBorder="1" applyAlignment="1">
      <alignment horizontal="left" vertical="center" wrapText="1"/>
    </xf>
    <xf numFmtId="0" fontId="43" fillId="35" borderId="14" xfId="49" applyNumberFormat="1" applyFont="1" applyFill="1" applyBorder="1" applyAlignment="1">
      <alignment horizontal="center" vertical="center" wrapText="1"/>
    </xf>
    <xf numFmtId="49" fontId="43" fillId="35" borderId="22" xfId="49" applyNumberFormat="1" applyFont="1" applyFill="1" applyBorder="1" applyAlignment="1">
      <alignment horizontal="center"/>
    </xf>
    <xf numFmtId="49" fontId="43" fillId="35" borderId="23" xfId="49" applyNumberFormat="1" applyFont="1" applyFill="1" applyBorder="1" applyAlignment="1">
      <alignment horizontal="center"/>
    </xf>
    <xf numFmtId="49" fontId="26" fillId="35" borderId="53" xfId="41" applyNumberFormat="1" applyFont="1" applyFill="1" applyBorder="1" applyAlignment="1">
      <alignment horizontal="left" vertical="center" wrapText="1"/>
    </xf>
    <xf numFmtId="49" fontId="26" fillId="35" borderId="0" xfId="41" applyNumberFormat="1" applyFont="1" applyFill="1" applyAlignment="1">
      <alignment horizontal="left" vertical="center" wrapText="1"/>
    </xf>
    <xf numFmtId="49" fontId="26" fillId="35" borderId="20" xfId="41" applyNumberFormat="1" applyFont="1" applyFill="1" applyBorder="1" applyAlignment="1">
      <alignment horizontal="left" vertical="center" wrapText="1"/>
    </xf>
    <xf numFmtId="49" fontId="26" fillId="35" borderId="0" xfId="41" applyNumberFormat="1" applyFont="1" applyFill="1" applyBorder="1" applyAlignment="1">
      <alignment horizontal="left" vertical="center" wrapText="1"/>
    </xf>
    <xf numFmtId="0" fontId="29" fillId="35" borderId="14" xfId="41" applyNumberFormat="1" applyFont="1" applyFill="1" applyBorder="1" applyAlignment="1">
      <alignment horizontal="center" vertical="center"/>
    </xf>
    <xf numFmtId="0" fontId="70" fillId="35" borderId="14" xfId="41" applyFont="1" applyFill="1" applyBorder="1" applyAlignment="1">
      <alignment horizontal="center" vertical="center"/>
    </xf>
    <xf numFmtId="0" fontId="8" fillId="35" borderId="52" xfId="41" applyNumberFormat="1" applyFont="1" applyFill="1" applyBorder="1" applyAlignment="1">
      <alignment horizontal="center" vertical="center" wrapText="1"/>
    </xf>
    <xf numFmtId="0" fontId="8" fillId="35" borderId="52" xfId="41" applyNumberFormat="1" applyFont="1" applyFill="1" applyBorder="1" applyAlignment="1">
      <alignment horizontal="left" vertical="center" wrapText="1"/>
    </xf>
    <xf numFmtId="49" fontId="26" fillId="35" borderId="0" xfId="41" applyNumberFormat="1" applyFont="1" applyFill="1" applyAlignment="1">
      <alignment horizontal="center" vertical="center" wrapText="1"/>
    </xf>
    <xf numFmtId="49" fontId="26" fillId="35" borderId="20" xfId="41" applyNumberFormat="1" applyFont="1" applyFill="1" applyBorder="1" applyAlignment="1">
      <alignment horizontal="center" vertical="center" wrapText="1"/>
    </xf>
    <xf numFmtId="49" fontId="26" fillId="35" borderId="0" xfId="41" applyNumberFormat="1" applyFont="1" applyFill="1" applyBorder="1" applyAlignment="1">
      <alignment horizontal="center" vertical="center" wrapText="1"/>
    </xf>
    <xf numFmtId="0" fontId="8" fillId="35" borderId="51" xfId="41" applyNumberFormat="1" applyFont="1" applyFill="1" applyBorder="1" applyAlignment="1">
      <alignment horizontal="left" vertical="center" wrapText="1"/>
    </xf>
    <xf numFmtId="0" fontId="8" fillId="35" borderId="56" xfId="41" applyNumberFormat="1" applyFont="1" applyFill="1" applyBorder="1" applyAlignment="1">
      <alignment horizontal="center" vertical="center" wrapText="1"/>
    </xf>
    <xf numFmtId="0" fontId="8" fillId="35" borderId="55" xfId="41" applyNumberFormat="1" applyFont="1" applyFill="1" applyBorder="1" applyAlignment="1">
      <alignment horizontal="center" vertical="center" wrapText="1"/>
    </xf>
    <xf numFmtId="0" fontId="8" fillId="35" borderId="54" xfId="41" applyNumberFormat="1" applyFont="1" applyFill="1" applyBorder="1" applyAlignment="1">
      <alignment horizontal="center" vertical="center" wrapText="1"/>
    </xf>
    <xf numFmtId="0" fontId="8" fillId="35" borderId="27" xfId="41" applyNumberFormat="1" applyFont="1" applyFill="1" applyBorder="1" applyAlignment="1">
      <alignment horizontal="center" vertical="center" wrapText="1"/>
    </xf>
    <xf numFmtId="0" fontId="8" fillId="35" borderId="27" xfId="41" applyNumberFormat="1" applyFont="1" applyFill="1" applyBorder="1" applyAlignment="1">
      <alignment horizontal="left" vertical="center" wrapText="1"/>
    </xf>
    <xf numFmtId="0" fontId="8" fillId="35" borderId="26" xfId="41" applyNumberFormat="1" applyFont="1" applyFill="1" applyBorder="1" applyAlignment="1">
      <alignment horizontal="left" vertical="center" wrapText="1"/>
    </xf>
    <xf numFmtId="0" fontId="73" fillId="0" borderId="43" xfId="41" applyNumberFormat="1" applyFont="1" applyFill="1" applyBorder="1" applyAlignment="1">
      <alignment horizontal="left" vertical="center" wrapText="1"/>
    </xf>
    <xf numFmtId="0" fontId="8" fillId="35" borderId="28" xfId="41" applyNumberFormat="1" applyFont="1" applyFill="1" applyBorder="1" applyAlignment="1">
      <alignment horizontal="center" vertical="center" wrapText="1"/>
    </xf>
    <xf numFmtId="0" fontId="8" fillId="35" borderId="47" xfId="41" applyNumberFormat="1" applyFont="1" applyFill="1" applyBorder="1" applyAlignment="1">
      <alignment horizontal="center" vertical="center" wrapText="1"/>
    </xf>
    <xf numFmtId="0" fontId="8" fillId="35" borderId="0" xfId="41" applyNumberFormat="1" applyFont="1" applyFill="1" applyBorder="1" applyAlignment="1">
      <alignment horizontal="center" vertical="center" wrapText="1"/>
    </xf>
    <xf numFmtId="0" fontId="8" fillId="35" borderId="44" xfId="41" applyNumberFormat="1" applyFont="1" applyFill="1" applyBorder="1" applyAlignment="1">
      <alignment horizontal="center" vertical="center" wrapText="1"/>
    </xf>
    <xf numFmtId="0" fontId="70" fillId="35" borderId="14" xfId="41" applyFont="1" applyFill="1" applyBorder="1" applyAlignment="1">
      <alignment horizontal="center"/>
    </xf>
    <xf numFmtId="49" fontId="43" fillId="35" borderId="151" xfId="41" applyNumberFormat="1" applyFont="1" applyFill="1" applyBorder="1" applyAlignment="1">
      <alignment vertical="center" wrapText="1"/>
    </xf>
    <xf numFmtId="0" fontId="92" fillId="3" borderId="0" xfId="41" applyFont="1" applyFill="1" applyBorder="1" applyAlignment="1">
      <alignment horizontal="left" vertical="center"/>
    </xf>
    <xf numFmtId="49" fontId="43" fillId="35" borderId="151" xfId="41" applyNumberFormat="1" applyFont="1" applyFill="1" applyBorder="1" applyAlignment="1">
      <alignment horizontal="center" vertical="center" wrapText="1"/>
    </xf>
    <xf numFmtId="0" fontId="73" fillId="35" borderId="151" xfId="41" applyNumberFormat="1" applyFont="1" applyFill="1" applyBorder="1" applyAlignment="1">
      <alignment horizontal="center" vertical="center" wrapText="1"/>
    </xf>
    <xf numFmtId="0" fontId="139" fillId="0" borderId="0" xfId="41" applyFont="1" applyAlignment="1">
      <alignment horizontal="left" wrapText="1"/>
    </xf>
    <xf numFmtId="0" fontId="43" fillId="35" borderId="86" xfId="41" applyNumberFormat="1" applyFont="1" applyFill="1" applyBorder="1" applyAlignment="1">
      <alignment vertical="center" wrapText="1"/>
    </xf>
    <xf numFmtId="0" fontId="43" fillId="35" borderId="87" xfId="41" applyNumberFormat="1" applyFont="1" applyFill="1" applyBorder="1" applyAlignment="1">
      <alignment vertical="center" wrapText="1"/>
    </xf>
    <xf numFmtId="0" fontId="43" fillId="35" borderId="124" xfId="41" applyNumberFormat="1" applyFont="1" applyFill="1" applyBorder="1" applyAlignment="1">
      <alignment vertical="center" wrapText="1"/>
    </xf>
    <xf numFmtId="0" fontId="43" fillId="35" borderId="88" xfId="41" applyNumberFormat="1" applyFont="1" applyFill="1" applyBorder="1" applyAlignment="1">
      <alignment vertical="center" wrapText="1"/>
    </xf>
    <xf numFmtId="0" fontId="43" fillId="35" borderId="85" xfId="41" applyNumberFormat="1" applyFont="1" applyFill="1" applyBorder="1" applyAlignment="1">
      <alignment vertical="center" wrapText="1"/>
    </xf>
    <xf numFmtId="0" fontId="43" fillId="35" borderId="127" xfId="41" applyNumberFormat="1" applyFont="1" applyFill="1" applyBorder="1" applyAlignment="1">
      <alignment vertical="center" wrapText="1"/>
    </xf>
    <xf numFmtId="0" fontId="139" fillId="3" borderId="0" xfId="41" applyFont="1" applyFill="1" applyAlignment="1">
      <alignment horizontal="left" wrapText="1"/>
    </xf>
    <xf numFmtId="0" fontId="73" fillId="35" borderId="86" xfId="41" applyNumberFormat="1" applyFont="1" applyFill="1" applyBorder="1" applyAlignment="1">
      <alignment horizontal="center" vertical="center" wrapText="1"/>
    </xf>
    <xf numFmtId="0" fontId="73" fillId="35" borderId="87" xfId="41" applyNumberFormat="1" applyFont="1" applyFill="1" applyBorder="1" applyAlignment="1">
      <alignment horizontal="center" vertical="center" wrapText="1"/>
    </xf>
    <xf numFmtId="0" fontId="73" fillId="35" borderId="93" xfId="41" applyNumberFormat="1" applyFont="1" applyFill="1" applyBorder="1" applyAlignment="1">
      <alignment horizontal="center" vertical="center" wrapText="1"/>
    </xf>
    <xf numFmtId="49" fontId="43" fillId="35" borderId="151" xfId="41" applyNumberFormat="1" applyFont="1" applyFill="1" applyBorder="1" applyAlignment="1">
      <alignment vertical="center"/>
    </xf>
    <xf numFmtId="49" fontId="73" fillId="35" borderId="95" xfId="41" applyNumberFormat="1" applyFont="1" applyFill="1" applyBorder="1" applyAlignment="1">
      <alignment horizontal="center" wrapText="1"/>
    </xf>
    <xf numFmtId="49" fontId="73" fillId="35" borderId="96" xfId="41" applyNumberFormat="1" applyFont="1" applyFill="1" applyBorder="1" applyAlignment="1">
      <alignment horizontal="center" wrapText="1"/>
    </xf>
    <xf numFmtId="49" fontId="73" fillId="35" borderId="74" xfId="41" applyNumberFormat="1" applyFont="1" applyFill="1" applyBorder="1" applyAlignment="1">
      <alignment horizontal="center" wrapText="1"/>
    </xf>
    <xf numFmtId="178" fontId="73" fillId="35" borderId="95" xfId="41" applyNumberFormat="1" applyFont="1" applyFill="1" applyBorder="1" applyAlignment="1">
      <alignment horizontal="center" wrapText="1"/>
    </xf>
    <xf numFmtId="178" fontId="73" fillId="35" borderId="96" xfId="41" applyNumberFormat="1" applyFont="1" applyFill="1" applyBorder="1" applyAlignment="1">
      <alignment horizontal="center" wrapText="1"/>
    </xf>
    <xf numFmtId="178" fontId="73" fillId="35" borderId="74" xfId="41" applyNumberFormat="1" applyFont="1" applyFill="1" applyBorder="1" applyAlignment="1">
      <alignment horizontal="center" wrapText="1"/>
    </xf>
    <xf numFmtId="178" fontId="43" fillId="0" borderId="86" xfId="41" applyNumberFormat="1" applyFont="1" applyBorder="1" applyAlignment="1">
      <alignment horizontal="center" wrapText="1"/>
    </xf>
    <xf numFmtId="178" fontId="43" fillId="0" borderId="93" xfId="41" applyNumberFormat="1" applyFont="1" applyBorder="1" applyAlignment="1">
      <alignment horizontal="center" wrapText="1"/>
    </xf>
    <xf numFmtId="178" fontId="43" fillId="0" borderId="94" xfId="41" applyNumberFormat="1" applyFont="1" applyBorder="1" applyAlignment="1">
      <alignment horizontal="center" wrapText="1"/>
    </xf>
    <xf numFmtId="178" fontId="43" fillId="0" borderId="46" xfId="41" applyNumberFormat="1" applyFont="1" applyBorder="1" applyAlignment="1">
      <alignment horizontal="center" wrapText="1"/>
    </xf>
    <xf numFmtId="178" fontId="43" fillId="0" borderId="88" xfId="41" applyNumberFormat="1" applyFont="1" applyBorder="1" applyAlignment="1">
      <alignment horizontal="center" wrapText="1"/>
    </xf>
    <xf numFmtId="178" fontId="43" fillId="0" borderId="92" xfId="41" applyNumberFormat="1" applyFont="1" applyBorder="1" applyAlignment="1">
      <alignment horizontal="center" wrapText="1"/>
    </xf>
    <xf numFmtId="178" fontId="73" fillId="35" borderId="95" xfId="41" applyNumberFormat="1" applyFont="1" applyFill="1" applyBorder="1" applyAlignment="1">
      <alignment horizontal="center"/>
    </xf>
    <xf numFmtId="178" fontId="73" fillId="35" borderId="96" xfId="41" applyNumberFormat="1" applyFont="1" applyFill="1" applyBorder="1" applyAlignment="1">
      <alignment horizontal="center"/>
    </xf>
    <xf numFmtId="178" fontId="73" fillId="35" borderId="74" xfId="41" applyNumberFormat="1" applyFont="1" applyFill="1" applyBorder="1" applyAlignment="1">
      <alignment horizontal="center"/>
    </xf>
    <xf numFmtId="0" fontId="43" fillId="35" borderId="52" xfId="41" applyNumberFormat="1" applyFont="1" applyFill="1" applyBorder="1" applyAlignment="1">
      <alignment horizontal="center" vertical="center" wrapText="1"/>
    </xf>
    <xf numFmtId="0" fontId="43" fillId="35" borderId="52" xfId="41" applyNumberFormat="1" applyFont="1" applyFill="1" applyBorder="1" applyAlignment="1">
      <alignment horizontal="left" vertical="center" wrapText="1"/>
    </xf>
    <xf numFmtId="0" fontId="43" fillId="35" borderId="51" xfId="41" applyNumberFormat="1" applyFont="1" applyFill="1" applyBorder="1" applyAlignment="1">
      <alignment horizontal="left" vertical="center" wrapText="1"/>
    </xf>
    <xf numFmtId="0" fontId="73" fillId="0" borderId="0" xfId="41" applyFont="1" applyAlignment="1">
      <alignment horizontal="left" vertical="center" wrapText="1"/>
    </xf>
    <xf numFmtId="0" fontId="71" fillId="0" borderId="0" xfId="41" applyFont="1"/>
    <xf numFmtId="0" fontId="43" fillId="35" borderId="61" xfId="41" applyNumberFormat="1" applyFont="1" applyFill="1" applyBorder="1" applyAlignment="1">
      <alignment horizontal="center" vertical="center" wrapText="1"/>
    </xf>
    <xf numFmtId="0" fontId="43" fillId="35" borderId="27" xfId="41" applyNumberFormat="1" applyFont="1" applyFill="1" applyBorder="1" applyAlignment="1">
      <alignment horizontal="left" vertical="center" wrapText="1"/>
    </xf>
    <xf numFmtId="0" fontId="43" fillId="35" borderId="60" xfId="41" applyNumberFormat="1" applyFont="1" applyFill="1" applyBorder="1" applyAlignment="1">
      <alignment horizontal="left" vertical="center" wrapText="1"/>
    </xf>
    <xf numFmtId="0" fontId="43" fillId="35" borderId="117" xfId="41" applyNumberFormat="1" applyFont="1" applyFill="1" applyBorder="1" applyAlignment="1">
      <alignment horizontal="left" vertical="center" wrapText="1"/>
    </xf>
    <xf numFmtId="0" fontId="43" fillId="35" borderId="114" xfId="41" applyNumberFormat="1" applyFont="1" applyFill="1" applyBorder="1" applyAlignment="1">
      <alignment horizontal="left" vertical="center" wrapText="1"/>
    </xf>
    <xf numFmtId="0" fontId="43" fillId="35" borderId="27" xfId="41" applyNumberFormat="1" applyFont="1" applyFill="1" applyBorder="1" applyAlignment="1">
      <alignment horizontal="center" vertical="center" wrapText="1"/>
    </xf>
    <xf numFmtId="0" fontId="43" fillId="35" borderId="26" xfId="41" applyNumberFormat="1" applyFont="1" applyFill="1" applyBorder="1" applyAlignment="1">
      <alignment horizontal="left" vertical="center" wrapText="1"/>
    </xf>
    <xf numFmtId="0" fontId="71" fillId="0" borderId="0" xfId="41" applyFont="1" applyAlignment="1">
      <alignment horizontal="left" wrapText="1"/>
    </xf>
    <xf numFmtId="0" fontId="74" fillId="35" borderId="14" xfId="41" applyFont="1" applyFill="1" applyBorder="1" applyAlignment="1">
      <alignment horizontal="center"/>
    </xf>
    <xf numFmtId="0" fontId="74" fillId="0" borderId="14" xfId="41" applyFont="1" applyBorder="1" applyAlignment="1">
      <alignment horizontal="center"/>
    </xf>
    <xf numFmtId="0" fontId="73" fillId="0" borderId="0" xfId="41" applyFont="1" applyBorder="1" applyAlignment="1">
      <alignment horizontal="left" vertical="center" wrapText="1"/>
    </xf>
    <xf numFmtId="49" fontId="29" fillId="35" borderId="95" xfId="41" applyNumberFormat="1" applyFont="1" applyFill="1" applyBorder="1" applyAlignment="1">
      <alignment horizontal="center" vertical="center" wrapText="1"/>
    </xf>
    <xf numFmtId="0" fontId="74" fillId="35" borderId="96" xfId="41" applyFont="1" applyFill="1" applyBorder="1" applyAlignment="1">
      <alignment horizontal="center" wrapText="1"/>
    </xf>
    <xf numFmtId="0" fontId="74" fillId="35" borderId="87" xfId="41" applyFont="1" applyFill="1" applyBorder="1" applyAlignment="1">
      <alignment horizontal="center" wrapText="1"/>
    </xf>
    <xf numFmtId="0" fontId="74" fillId="35" borderId="93" xfId="41" applyFont="1" applyFill="1" applyBorder="1" applyAlignment="1">
      <alignment horizontal="center" wrapText="1"/>
    </xf>
    <xf numFmtId="49" fontId="29" fillId="35" borderId="95" xfId="41" applyNumberFormat="1" applyFont="1" applyFill="1" applyBorder="1" applyAlignment="1">
      <alignment horizontal="center" vertical="center"/>
    </xf>
    <xf numFmtId="0" fontId="74" fillId="35" borderId="96" xfId="41" applyFont="1" applyFill="1" applyBorder="1" applyAlignment="1">
      <alignment horizontal="center"/>
    </xf>
    <xf numFmtId="0" fontId="74" fillId="35" borderId="74" xfId="41" applyFont="1" applyFill="1" applyBorder="1" applyAlignment="1">
      <alignment horizontal="center"/>
    </xf>
    <xf numFmtId="49" fontId="29" fillId="35" borderId="144" xfId="41" applyNumberFormat="1" applyFont="1" applyFill="1" applyBorder="1" applyAlignment="1">
      <alignment horizontal="center" vertical="center"/>
    </xf>
    <xf numFmtId="0" fontId="74" fillId="35" borderId="145" xfId="41" applyFont="1" applyFill="1" applyBorder="1" applyAlignment="1">
      <alignment horizontal="center"/>
    </xf>
    <xf numFmtId="0" fontId="74" fillId="35" borderId="146" xfId="41" applyFont="1" applyFill="1" applyBorder="1" applyAlignment="1">
      <alignment horizontal="center"/>
    </xf>
    <xf numFmtId="0" fontId="26" fillId="35" borderId="130" xfId="41" applyFont="1" applyFill="1" applyBorder="1" applyAlignment="1" applyProtection="1">
      <alignment horizontal="center" vertical="center" wrapText="1"/>
    </xf>
    <xf numFmtId="0" fontId="26" fillId="35" borderId="125" xfId="41" applyFont="1" applyFill="1" applyBorder="1" applyAlignment="1" applyProtection="1">
      <alignment horizontal="left" vertical="center" wrapText="1"/>
    </xf>
    <xf numFmtId="0" fontId="26" fillId="35" borderId="131" xfId="41" applyFont="1" applyFill="1" applyBorder="1" applyAlignment="1" applyProtection="1">
      <alignment horizontal="left" vertical="center" wrapText="1"/>
    </xf>
    <xf numFmtId="0" fontId="26" fillId="35" borderId="132" xfId="41" applyFont="1" applyFill="1" applyBorder="1" applyAlignment="1" applyProtection="1">
      <alignment horizontal="left" vertical="center" wrapText="1"/>
    </xf>
    <xf numFmtId="0" fontId="26" fillId="35" borderId="134" xfId="41" applyFont="1" applyFill="1" applyBorder="1" applyAlignment="1" applyProtection="1">
      <alignment horizontal="left" vertical="center" wrapText="1"/>
    </xf>
    <xf numFmtId="0" fontId="26" fillId="35" borderId="128" xfId="41" applyFont="1" applyFill="1" applyBorder="1" applyAlignment="1" applyProtection="1">
      <alignment horizontal="left" vertical="center" wrapText="1"/>
    </xf>
    <xf numFmtId="0" fontId="26" fillId="35" borderId="125" xfId="41" applyFont="1" applyFill="1" applyBorder="1" applyAlignment="1" applyProtection="1">
      <alignment horizontal="center" vertical="center" wrapText="1"/>
    </xf>
    <xf numFmtId="0" fontId="26" fillId="35" borderId="126" xfId="41" applyFont="1" applyFill="1" applyBorder="1" applyAlignment="1" applyProtection="1">
      <alignment horizontal="left" vertical="center" wrapText="1"/>
    </xf>
    <xf numFmtId="0" fontId="26" fillId="35" borderId="132" xfId="41" applyFont="1" applyFill="1" applyBorder="1" applyAlignment="1" applyProtection="1">
      <alignment horizontal="center" vertical="center" wrapText="1"/>
    </xf>
    <xf numFmtId="0" fontId="26" fillId="35" borderId="133" xfId="41" applyFont="1" applyFill="1" applyBorder="1" applyAlignment="1" applyProtection="1">
      <alignment horizontal="left" vertical="center" wrapText="1"/>
    </xf>
    <xf numFmtId="49" fontId="26" fillId="35" borderId="86" xfId="41" applyNumberFormat="1" applyFont="1" applyFill="1" applyBorder="1" applyAlignment="1">
      <alignment horizontal="center" wrapText="1"/>
    </xf>
    <xf numFmtId="49" fontId="26" fillId="35" borderId="87" xfId="41" applyNumberFormat="1" applyFont="1" applyFill="1" applyBorder="1" applyAlignment="1">
      <alignment horizontal="center" wrapText="1"/>
    </xf>
    <xf numFmtId="49" fontId="26" fillId="35" borderId="94" xfId="41" applyNumberFormat="1" applyFont="1" applyFill="1" applyBorder="1" applyAlignment="1">
      <alignment horizontal="center" wrapText="1"/>
    </xf>
    <xf numFmtId="49" fontId="26" fillId="35" borderId="0" xfId="41" applyNumberFormat="1" applyFont="1" applyFill="1" applyBorder="1" applyAlignment="1">
      <alignment horizontal="center" wrapText="1"/>
    </xf>
    <xf numFmtId="49" fontId="26" fillId="35" borderId="88" xfId="41" applyNumberFormat="1" applyFont="1" applyFill="1" applyBorder="1" applyAlignment="1">
      <alignment horizontal="center" wrapText="1"/>
    </xf>
    <xf numFmtId="49" fontId="26" fillId="35" borderId="85" xfId="41" applyNumberFormat="1" applyFont="1" applyFill="1" applyBorder="1" applyAlignment="1">
      <alignment horizontal="center" wrapText="1"/>
    </xf>
    <xf numFmtId="49" fontId="26" fillId="35" borderId="86" xfId="41" applyNumberFormat="1" applyFont="1" applyFill="1" applyBorder="1" applyAlignment="1">
      <alignment horizontal="center"/>
    </xf>
    <xf numFmtId="49" fontId="26" fillId="35" borderId="87" xfId="41" applyNumberFormat="1" applyFont="1" applyFill="1" applyBorder="1" applyAlignment="1">
      <alignment horizontal="center"/>
    </xf>
    <xf numFmtId="49" fontId="26" fillId="35" borderId="94" xfId="41" applyNumberFormat="1" applyFont="1" applyFill="1" applyBorder="1" applyAlignment="1">
      <alignment horizontal="center"/>
    </xf>
    <xf numFmtId="49" fontId="26" fillId="35" borderId="0" xfId="41" applyNumberFormat="1" applyFont="1" applyFill="1" applyBorder="1" applyAlignment="1">
      <alignment horizontal="center"/>
    </xf>
    <xf numFmtId="49" fontId="26" fillId="35" borderId="14" xfId="41" applyNumberFormat="1" applyFont="1" applyFill="1" applyBorder="1" applyAlignment="1">
      <alignment horizontal="center"/>
    </xf>
    <xf numFmtId="49" fontId="26" fillId="35" borderId="57" xfId="41" applyNumberFormat="1" applyFont="1" applyFill="1" applyBorder="1" applyAlignment="1">
      <alignment horizontal="center"/>
    </xf>
    <xf numFmtId="49" fontId="26" fillId="35" borderId="63" xfId="41" applyNumberFormat="1" applyFont="1" applyFill="1" applyBorder="1" applyAlignment="1">
      <alignment horizontal="center" wrapText="1"/>
    </xf>
    <xf numFmtId="49" fontId="26" fillId="35" borderId="14" xfId="41" applyNumberFormat="1" applyFont="1" applyFill="1" applyBorder="1" applyAlignment="1">
      <alignment horizontal="center" wrapText="1"/>
    </xf>
    <xf numFmtId="0" fontId="73" fillId="0" borderId="66" xfId="15" applyFont="1" applyBorder="1" applyAlignment="1">
      <alignment horizontal="left" wrapText="1"/>
    </xf>
    <xf numFmtId="0" fontId="71" fillId="3" borderId="62" xfId="242" applyFont="1" applyFill="1" applyBorder="1" applyAlignment="1"/>
    <xf numFmtId="0" fontId="5" fillId="35" borderId="62" xfId="242" applyFont="1" applyFill="1" applyBorder="1" applyAlignment="1">
      <alignment horizontal="center"/>
    </xf>
    <xf numFmtId="0" fontId="70" fillId="35" borderId="0" xfId="242" applyFont="1" applyFill="1" applyAlignment="1">
      <alignment horizontal="center"/>
    </xf>
    <xf numFmtId="0" fontId="5" fillId="35" borderId="106" xfId="242" applyFont="1" applyFill="1" applyBorder="1" applyAlignment="1">
      <alignment horizontal="center" wrapText="1"/>
    </xf>
    <xf numFmtId="0" fontId="5" fillId="35" borderId="149" xfId="242" applyFont="1" applyFill="1" applyBorder="1" applyAlignment="1">
      <alignment horizontal="center" wrapText="1"/>
    </xf>
    <xf numFmtId="0" fontId="5" fillId="35" borderId="150" xfId="242" applyFont="1" applyFill="1" applyBorder="1" applyAlignment="1">
      <alignment horizontal="center" wrapText="1"/>
    </xf>
    <xf numFmtId="0" fontId="5" fillId="35" borderId="57" xfId="242" applyFont="1" applyFill="1" applyBorder="1" applyAlignment="1">
      <alignment horizontal="center" vertical="center"/>
    </xf>
    <xf numFmtId="0" fontId="5" fillId="35" borderId="91" xfId="242" applyFont="1" applyFill="1" applyBorder="1" applyAlignment="1">
      <alignment horizontal="center" vertical="center"/>
    </xf>
    <xf numFmtId="0" fontId="5" fillId="35" borderId="106" xfId="242" applyFont="1" applyFill="1" applyBorder="1" applyAlignment="1">
      <alignment horizontal="center"/>
    </xf>
    <xf numFmtId="0" fontId="5" fillId="35" borderId="149" xfId="242" applyFont="1" applyFill="1" applyBorder="1" applyAlignment="1">
      <alignment horizontal="center"/>
    </xf>
    <xf numFmtId="0" fontId="71" fillId="3" borderId="0" xfId="242" applyFont="1" applyFill="1" applyBorder="1" applyAlignment="1">
      <alignment horizontal="left" wrapText="1"/>
    </xf>
    <xf numFmtId="0" fontId="5" fillId="35" borderId="135" xfId="242" applyFont="1" applyFill="1" applyBorder="1" applyAlignment="1">
      <alignment horizontal="center" vertical="center" wrapText="1"/>
    </xf>
    <xf numFmtId="0" fontId="5" fillId="35" borderId="81" xfId="242" applyFont="1" applyFill="1" applyBorder="1" applyAlignment="1">
      <alignment horizontal="center" vertical="center" wrapText="1"/>
    </xf>
    <xf numFmtId="0" fontId="5" fillId="35" borderId="136" xfId="242" applyFont="1" applyFill="1" applyBorder="1" applyAlignment="1">
      <alignment horizontal="center"/>
    </xf>
    <xf numFmtId="0" fontId="5" fillId="35" borderId="137" xfId="242" applyFont="1" applyFill="1" applyBorder="1" applyAlignment="1">
      <alignment horizontal="center"/>
    </xf>
    <xf numFmtId="0" fontId="5" fillId="35" borderId="14" xfId="242" applyFont="1" applyFill="1" applyBorder="1" applyAlignment="1">
      <alignment horizontal="center"/>
    </xf>
    <xf numFmtId="0" fontId="5" fillId="35" borderId="22" xfId="242" applyFont="1" applyFill="1" applyBorder="1" applyAlignment="1">
      <alignment horizontal="center"/>
    </xf>
    <xf numFmtId="0" fontId="5" fillId="35" borderId="58" xfId="242" applyFont="1" applyFill="1" applyBorder="1" applyAlignment="1">
      <alignment horizontal="center"/>
    </xf>
    <xf numFmtId="0" fontId="5" fillId="35" borderId="147" xfId="242" applyFont="1" applyFill="1" applyBorder="1" applyAlignment="1">
      <alignment horizontal="center"/>
    </xf>
    <xf numFmtId="0" fontId="71" fillId="0" borderId="20" xfId="238" applyFont="1" applyBorder="1" applyAlignment="1">
      <alignment horizontal="left" wrapText="1"/>
    </xf>
    <xf numFmtId="0" fontId="71" fillId="0" borderId="0" xfId="238" applyFont="1" applyAlignment="1">
      <alignment horizontal="left" wrapText="1"/>
    </xf>
    <xf numFmtId="0" fontId="71" fillId="3" borderId="0" xfId="238" applyFont="1" applyFill="1" applyAlignment="1">
      <alignment horizontal="left" wrapText="1"/>
    </xf>
    <xf numFmtId="0" fontId="73" fillId="0" borderId="20" xfId="235" applyFont="1" applyFill="1" applyBorder="1" applyAlignment="1">
      <alignment horizontal="left" vertical="center" wrapText="1"/>
    </xf>
    <xf numFmtId="180" fontId="52" fillId="3" borderId="22" xfId="236" applyNumberFormat="1" applyFont="1" applyFill="1" applyBorder="1" applyAlignment="1">
      <alignment horizontal="center" vertical="center" wrapText="1"/>
    </xf>
    <xf numFmtId="180" fontId="52" fillId="3" borderId="23" xfId="236" applyNumberFormat="1" applyFont="1" applyFill="1" applyBorder="1" applyAlignment="1">
      <alignment horizontal="center" vertical="center" wrapText="1"/>
    </xf>
    <xf numFmtId="202" fontId="78" fillId="3" borderId="98" xfId="235" applyNumberFormat="1" applyFont="1" applyFill="1" applyBorder="1" applyAlignment="1">
      <alignment horizontal="left" vertical="center" wrapText="1"/>
    </xf>
    <xf numFmtId="0" fontId="26" fillId="35" borderId="22" xfId="235" applyFont="1" applyFill="1" applyBorder="1" applyAlignment="1">
      <alignment horizontal="center" vertical="center" wrapText="1"/>
    </xf>
    <xf numFmtId="0" fontId="26" fillId="35" borderId="23" xfId="235" applyFont="1" applyFill="1" applyBorder="1" applyAlignment="1">
      <alignment horizontal="center" vertical="center" wrapText="1"/>
    </xf>
    <xf numFmtId="3" fontId="52" fillId="39" borderId="14" xfId="235" applyNumberFormat="1" applyFont="1" applyFill="1" applyBorder="1" applyAlignment="1">
      <alignment horizontal="right" vertical="center" wrapText="1"/>
    </xf>
    <xf numFmtId="0" fontId="73" fillId="0" borderId="0" xfId="235" applyFont="1" applyFill="1" applyBorder="1" applyAlignment="1">
      <alignment horizontal="left" vertical="center" wrapText="1"/>
    </xf>
    <xf numFmtId="0" fontId="26" fillId="35" borderId="14" xfId="235" applyFont="1" applyFill="1" applyBorder="1" applyAlignment="1">
      <alignment horizontal="center" vertical="center" wrapText="1"/>
    </xf>
    <xf numFmtId="3" fontId="52" fillId="3" borderId="14" xfId="235" applyNumberFormat="1" applyFont="1" applyFill="1" applyBorder="1" applyAlignment="1">
      <alignment horizontal="center" vertical="center" wrapText="1"/>
    </xf>
    <xf numFmtId="202" fontId="78" fillId="3" borderId="0" xfId="235" applyNumberFormat="1" applyFont="1" applyFill="1" applyBorder="1" applyAlignment="1">
      <alignment horizontal="left" vertical="center" wrapText="1"/>
    </xf>
    <xf numFmtId="3" fontId="52" fillId="3" borderId="83" xfId="235" applyNumberFormat="1" applyFont="1" applyFill="1" applyBorder="1" applyAlignment="1">
      <alignment horizontal="center" vertical="center" wrapText="1"/>
    </xf>
    <xf numFmtId="0" fontId="29" fillId="35" borderId="89" xfId="235" applyFont="1" applyFill="1" applyBorder="1" applyAlignment="1">
      <alignment horizontal="center" vertical="center" wrapText="1"/>
    </xf>
    <xf numFmtId="0" fontId="29" fillId="35" borderId="14" xfId="235" applyFont="1" applyFill="1" applyBorder="1" applyAlignment="1">
      <alignment horizontal="center" vertical="center" wrapText="1"/>
    </xf>
    <xf numFmtId="3" fontId="26" fillId="3" borderId="14" xfId="235" applyNumberFormat="1" applyFont="1" applyFill="1" applyBorder="1" applyAlignment="1">
      <alignment horizontal="center" vertical="center" wrapText="1"/>
    </xf>
    <xf numFmtId="3" fontId="26" fillId="3" borderId="83" xfId="235" applyNumberFormat="1" applyFont="1" applyFill="1" applyBorder="1" applyAlignment="1">
      <alignment horizontal="center" vertical="center" wrapText="1"/>
    </xf>
    <xf numFmtId="0" fontId="26" fillId="35" borderId="62" xfId="2" applyFill="1" applyBorder="1" applyAlignment="1">
      <alignment horizontal="center" wrapText="1"/>
    </xf>
    <xf numFmtId="0" fontId="73" fillId="0" borderId="66" xfId="2" applyFont="1" applyBorder="1" applyAlignment="1">
      <alignment horizontal="left" wrapText="1"/>
    </xf>
    <xf numFmtId="0" fontId="22" fillId="0" borderId="66" xfId="0" applyFont="1" applyBorder="1" applyAlignment="1">
      <alignment horizontal="left" wrapText="1"/>
    </xf>
    <xf numFmtId="0" fontId="73" fillId="3" borderId="94" xfId="0" applyFont="1" applyFill="1" applyBorder="1" applyAlignment="1">
      <alignment horizontal="left" vertical="top" wrapText="1"/>
    </xf>
    <xf numFmtId="0" fontId="73" fillId="3" borderId="0" xfId="0" applyFont="1" applyFill="1" applyBorder="1" applyAlignment="1">
      <alignment horizontal="left" vertical="top" wrapText="1"/>
    </xf>
    <xf numFmtId="0" fontId="0" fillId="3" borderId="0" xfId="0" applyFont="1" applyFill="1" applyBorder="1" applyAlignment="1"/>
    <xf numFmtId="0" fontId="79" fillId="35" borderId="135" xfId="0" applyFont="1" applyFill="1" applyBorder="1" applyAlignment="1">
      <alignment horizontal="center" vertical="top" wrapText="1"/>
    </xf>
    <xf numFmtId="0" fontId="79" fillId="35" borderId="81" xfId="0" applyFont="1" applyFill="1" applyBorder="1" applyAlignment="1">
      <alignment horizontal="center" vertical="top" wrapText="1"/>
    </xf>
    <xf numFmtId="0" fontId="79" fillId="35" borderId="136" xfId="0" applyFont="1" applyFill="1" applyBorder="1" applyAlignment="1">
      <alignment horizontal="center" wrapText="1"/>
    </xf>
    <xf numFmtId="0" fontId="79" fillId="35" borderId="62" xfId="0" applyFont="1" applyFill="1" applyBorder="1" applyAlignment="1">
      <alignment horizontal="center" wrapText="1"/>
    </xf>
    <xf numFmtId="0" fontId="0" fillId="35" borderId="62" xfId="0" applyFill="1" applyBorder="1" applyAlignment="1">
      <alignment horizontal="center" wrapText="1"/>
    </xf>
    <xf numFmtId="0" fontId="79" fillId="35" borderId="137" xfId="0" applyFont="1" applyFill="1" applyBorder="1" applyAlignment="1">
      <alignment horizontal="center" wrapText="1"/>
    </xf>
    <xf numFmtId="0" fontId="0" fillId="35" borderId="80" xfId="0" applyFill="1" applyBorder="1" applyAlignment="1">
      <alignment horizontal="center" wrapText="1"/>
    </xf>
    <xf numFmtId="0" fontId="73" fillId="3" borderId="0" xfId="0" applyFont="1" applyFill="1" applyBorder="1" applyAlignment="1">
      <alignment wrapText="1"/>
    </xf>
    <xf numFmtId="0" fontId="73" fillId="3" borderId="94" xfId="0" applyFont="1" applyFill="1" applyBorder="1" applyAlignment="1">
      <alignment vertical="top" wrapText="1"/>
    </xf>
    <xf numFmtId="0" fontId="73" fillId="3" borderId="0" xfId="0" applyFont="1" applyFill="1" applyBorder="1" applyAlignment="1">
      <alignment vertical="top" wrapText="1"/>
    </xf>
    <xf numFmtId="0" fontId="0" fillId="3" borderId="0" xfId="0" applyFont="1" applyFill="1" applyAlignment="1"/>
    <xf numFmtId="0" fontId="124" fillId="3" borderId="156" xfId="0" applyFont="1" applyFill="1" applyBorder="1" applyAlignment="1">
      <alignment horizontal="center" wrapText="1"/>
    </xf>
    <xf numFmtId="0" fontId="124" fillId="3" borderId="157" xfId="0" applyFont="1" applyFill="1" applyBorder="1" applyAlignment="1">
      <alignment horizontal="center" wrapText="1"/>
    </xf>
    <xf numFmtId="0" fontId="124" fillId="3" borderId="147" xfId="0" applyFont="1" applyFill="1" applyBorder="1" applyAlignment="1">
      <alignment horizontal="center" wrapText="1"/>
    </xf>
    <xf numFmtId="0" fontId="124" fillId="3" borderId="156" xfId="0" applyFont="1" applyFill="1" applyBorder="1" applyAlignment="1">
      <alignment horizontal="center"/>
    </xf>
    <xf numFmtId="0" fontId="124" fillId="3" borderId="157" xfId="0" applyFont="1" applyFill="1" applyBorder="1" applyAlignment="1">
      <alignment horizontal="center"/>
    </xf>
    <xf numFmtId="0" fontId="124" fillId="3" borderId="147" xfId="0" applyFont="1" applyFill="1" applyBorder="1" applyAlignment="1">
      <alignment horizontal="center"/>
    </xf>
    <xf numFmtId="0" fontId="124" fillId="35" borderId="137" xfId="0" applyFont="1" applyFill="1" applyBorder="1" applyAlignment="1">
      <alignment horizontal="center" vertical="center" wrapText="1"/>
    </xf>
    <xf numFmtId="0" fontId="0" fillId="35" borderId="80" xfId="0" applyFill="1" applyBorder="1" applyAlignment="1">
      <alignment horizontal="center" vertical="center" wrapText="1"/>
    </xf>
    <xf numFmtId="0" fontId="73" fillId="3" borderId="86" xfId="0" applyFont="1" applyFill="1" applyBorder="1" applyAlignment="1">
      <alignment horizontal="left" vertical="top" wrapText="1"/>
    </xf>
    <xf numFmtId="0" fontId="72" fillId="3" borderId="87" xfId="0" applyFont="1" applyFill="1" applyBorder="1" applyAlignment="1">
      <alignment horizontal="left" vertical="top" wrapText="1"/>
    </xf>
    <xf numFmtId="0" fontId="72" fillId="3" borderId="87" xfId="0" applyFont="1" applyFill="1" applyBorder="1" applyAlignment="1">
      <alignment horizontal="left" wrapText="1"/>
    </xf>
    <xf numFmtId="0" fontId="72" fillId="3" borderId="93" xfId="0" applyFont="1" applyFill="1" applyBorder="1" applyAlignment="1">
      <alignment horizontal="left" wrapText="1"/>
    </xf>
    <xf numFmtId="0" fontId="124" fillId="35" borderId="135" xfId="0" applyFont="1" applyFill="1" applyBorder="1" applyAlignment="1">
      <alignment horizontal="left" vertical="top" wrapText="1"/>
    </xf>
    <xf numFmtId="0" fontId="124" fillId="35" borderId="81" xfId="0" applyFont="1" applyFill="1" applyBorder="1" applyAlignment="1">
      <alignment horizontal="left" vertical="top" wrapText="1"/>
    </xf>
    <xf numFmtId="0" fontId="124" fillId="35" borderId="136" xfId="0" applyFont="1" applyFill="1" applyBorder="1" applyAlignment="1">
      <alignment horizontal="center" vertical="center" wrapText="1"/>
    </xf>
    <xf numFmtId="0" fontId="124" fillId="35" borderId="62" xfId="0" applyFont="1" applyFill="1" applyBorder="1" applyAlignment="1">
      <alignment horizontal="center" vertical="center" wrapText="1"/>
    </xf>
    <xf numFmtId="0" fontId="0" fillId="35" borderId="62" xfId="0" applyFill="1" applyBorder="1" applyAlignment="1">
      <alignment horizontal="center" vertical="center" wrapText="1"/>
    </xf>
    <xf numFmtId="0" fontId="26" fillId="35" borderId="137" xfId="0" applyFont="1" applyFill="1" applyBorder="1" applyAlignment="1">
      <alignment horizontal="center" vertical="center" wrapText="1"/>
    </xf>
    <xf numFmtId="0" fontId="67" fillId="35" borderId="80" xfId="0" applyFont="1" applyFill="1" applyBorder="1" applyAlignment="1">
      <alignment horizontal="center" vertical="center" wrapText="1"/>
    </xf>
    <xf numFmtId="0" fontId="73" fillId="3" borderId="87" xfId="0" applyFont="1" applyFill="1" applyBorder="1" applyAlignment="1">
      <alignment horizontal="left" vertical="top" wrapText="1"/>
    </xf>
    <xf numFmtId="0" fontId="72" fillId="3" borderId="87" xfId="0" applyFont="1" applyFill="1" applyBorder="1" applyAlignment="1">
      <alignment wrapText="1"/>
    </xf>
    <xf numFmtId="0" fontId="72" fillId="3" borderId="93" xfId="0" applyFont="1" applyFill="1" applyBorder="1" applyAlignment="1">
      <alignment wrapText="1"/>
    </xf>
    <xf numFmtId="0" fontId="26" fillId="35" borderId="135" xfId="0" applyFont="1" applyFill="1" applyBorder="1" applyAlignment="1">
      <alignment horizontal="center" vertical="top" wrapText="1"/>
    </xf>
    <xf numFmtId="0" fontId="26" fillId="35" borderId="81" xfId="0" applyFont="1" applyFill="1" applyBorder="1" applyAlignment="1">
      <alignment horizontal="center" vertical="top" wrapText="1"/>
    </xf>
    <xf numFmtId="0" fontId="26" fillId="35" borderId="136" xfId="0" applyFont="1" applyFill="1" applyBorder="1" applyAlignment="1">
      <alignment horizontal="center" vertical="center" wrapText="1"/>
    </xf>
    <xf numFmtId="0" fontId="26" fillId="35" borderId="62" xfId="0" applyFont="1" applyFill="1" applyBorder="1" applyAlignment="1">
      <alignment horizontal="center" vertical="center" wrapText="1"/>
    </xf>
    <xf numFmtId="0" fontId="67" fillId="35" borderId="62" xfId="0" applyFont="1" applyFill="1" applyBorder="1" applyAlignment="1">
      <alignment horizontal="center" vertical="center" wrapText="1"/>
    </xf>
    <xf numFmtId="0" fontId="72" fillId="3" borderId="0" xfId="0" applyFont="1" applyFill="1" applyAlignment="1"/>
    <xf numFmtId="0" fontId="73" fillId="3" borderId="94" xfId="0" applyFont="1" applyFill="1" applyBorder="1" applyAlignment="1">
      <alignment horizontal="left" wrapText="1"/>
    </xf>
    <xf numFmtId="0" fontId="73" fillId="3" borderId="0" xfId="0" applyFont="1" applyFill="1" applyBorder="1" applyAlignment="1">
      <alignment horizontal="left" wrapText="1"/>
    </xf>
    <xf numFmtId="0" fontId="124" fillId="35" borderId="81" xfId="0" applyFont="1" applyFill="1" applyBorder="1" applyAlignment="1">
      <alignment wrapText="1"/>
    </xf>
    <xf numFmtId="0" fontId="124" fillId="35" borderId="62" xfId="0" applyFont="1" applyFill="1" applyBorder="1" applyAlignment="1">
      <alignment wrapText="1"/>
    </xf>
    <xf numFmtId="0" fontId="124" fillId="35" borderId="82" xfId="0" applyFont="1" applyFill="1" applyBorder="1" applyAlignment="1">
      <alignment wrapText="1"/>
    </xf>
    <xf numFmtId="0" fontId="124" fillId="35" borderId="83" xfId="0" applyFont="1" applyFill="1" applyBorder="1" applyAlignment="1">
      <alignment wrapText="1"/>
    </xf>
    <xf numFmtId="0" fontId="72" fillId="3" borderId="0" xfId="0" applyFont="1" applyFill="1" applyBorder="1" applyAlignment="1">
      <alignment wrapText="1"/>
    </xf>
    <xf numFmtId="0" fontId="72" fillId="3" borderId="0" xfId="0" applyFont="1" applyFill="1" applyBorder="1" applyAlignment="1"/>
    <xf numFmtId="0" fontId="124" fillId="35" borderId="135" xfId="0" applyFont="1" applyFill="1" applyBorder="1" applyAlignment="1">
      <alignment wrapText="1"/>
    </xf>
    <xf numFmtId="0" fontId="124" fillId="35" borderId="136" xfId="0" applyFont="1" applyFill="1" applyBorder="1" applyAlignment="1">
      <alignment wrapText="1"/>
    </xf>
    <xf numFmtId="0" fontId="73" fillId="3" borderId="97" xfId="0" applyFont="1" applyFill="1" applyBorder="1" applyAlignment="1">
      <alignment vertical="top" wrapText="1"/>
    </xf>
    <xf numFmtId="0" fontId="73" fillId="3" borderId="98" xfId="0" applyFont="1" applyFill="1" applyBorder="1" applyAlignment="1">
      <alignment vertical="top" wrapText="1"/>
    </xf>
    <xf numFmtId="0" fontId="72" fillId="3" borderId="98" xfId="0" applyFont="1" applyFill="1" applyBorder="1" applyAlignment="1"/>
    <xf numFmtId="0" fontId="72" fillId="3" borderId="99" xfId="0" applyFont="1" applyFill="1" applyBorder="1" applyAlignment="1"/>
  </cellXfs>
  <cellStyles count="292">
    <cellStyle name="0mitP" xfId="19"/>
    <cellStyle name="0mitP 2" xfId="164"/>
    <cellStyle name="0ohneP" xfId="20"/>
    <cellStyle name="0ohneP 2" xfId="165"/>
    <cellStyle name="10mitP" xfId="21"/>
    <cellStyle name="10mitP 2" xfId="220"/>
    <cellStyle name="12mitP" xfId="166"/>
    <cellStyle name="12mitP 2" xfId="167"/>
    <cellStyle name="12ohneP" xfId="168"/>
    <cellStyle name="12ohneP 2" xfId="169"/>
    <cellStyle name="13mitP" xfId="170"/>
    <cellStyle name="13mitP 2" xfId="171"/>
    <cellStyle name="1mitP" xfId="22"/>
    <cellStyle name="1mitP 2" xfId="172"/>
    <cellStyle name="1ohneP" xfId="173"/>
    <cellStyle name="20 % - Akzent1 2" xfId="121"/>
    <cellStyle name="20 % - Akzent1 2 2" xfId="262"/>
    <cellStyle name="20 % - Akzent2 2" xfId="122"/>
    <cellStyle name="20 % - Akzent2 2 2" xfId="263"/>
    <cellStyle name="20 % - Akzent3 2" xfId="123"/>
    <cellStyle name="20 % - Akzent3 2 2" xfId="264"/>
    <cellStyle name="20 % - Akzent4 2" xfId="124"/>
    <cellStyle name="20 % - Akzent4 2 2" xfId="265"/>
    <cellStyle name="20 % - Akzent5 2" xfId="125"/>
    <cellStyle name="20 % - Akzent5 2 2" xfId="266"/>
    <cellStyle name="20 % - Akzent6 2" xfId="126"/>
    <cellStyle name="20 % - Akzent6 2 2" xfId="267"/>
    <cellStyle name="2mitP" xfId="174"/>
    <cellStyle name="2ohneP" xfId="175"/>
    <cellStyle name="3mitP" xfId="23"/>
    <cellStyle name="3mitP 2" xfId="221"/>
    <cellStyle name="3ohneP" xfId="24"/>
    <cellStyle name="3ohneP 2" xfId="222"/>
    <cellStyle name="40 % - Akzent1 2" xfId="127"/>
    <cellStyle name="40 % - Akzent1 2 2" xfId="268"/>
    <cellStyle name="40 % - Akzent2 2" xfId="128"/>
    <cellStyle name="40 % - Akzent2 2 2" xfId="269"/>
    <cellStyle name="40 % - Akzent3 2" xfId="129"/>
    <cellStyle name="40 % - Akzent3 2 2" xfId="270"/>
    <cellStyle name="40 % - Akzent4 2" xfId="130"/>
    <cellStyle name="40 % - Akzent4 2 2" xfId="271"/>
    <cellStyle name="40 % - Akzent5 2" xfId="131"/>
    <cellStyle name="40 % - Akzent5 2 2" xfId="272"/>
    <cellStyle name="40 % - Akzent6 2" xfId="132"/>
    <cellStyle name="40 % - Akzent6 2 2" xfId="273"/>
    <cellStyle name="4mitP" xfId="25"/>
    <cellStyle name="4mitP 2" xfId="223"/>
    <cellStyle name="4ohneP" xfId="176"/>
    <cellStyle name="60 % - Akzent1 2" xfId="133"/>
    <cellStyle name="60 % - Akzent2 2" xfId="134"/>
    <cellStyle name="60 % - Akzent3 2" xfId="135"/>
    <cellStyle name="60 % - Akzent4 2" xfId="136"/>
    <cellStyle name="60 % - Akzent5 2" xfId="137"/>
    <cellStyle name="60 % - Akzent6 2" xfId="138"/>
    <cellStyle name="6mitP" xfId="26"/>
    <cellStyle name="6mitP 2" xfId="224"/>
    <cellStyle name="6ohneP" xfId="27"/>
    <cellStyle name="6ohneP 2" xfId="225"/>
    <cellStyle name="7mitP" xfId="28"/>
    <cellStyle name="7mitP 2" xfId="226"/>
    <cellStyle name="9mitP" xfId="29"/>
    <cellStyle name="9mitP 2" xfId="227"/>
    <cellStyle name="9ohneP" xfId="30"/>
    <cellStyle name="9ohneP 2" xfId="228"/>
    <cellStyle name="Akzent1 2" xfId="139"/>
    <cellStyle name="Akzent2 2" xfId="140"/>
    <cellStyle name="Akzent3 2" xfId="141"/>
    <cellStyle name="Akzent4 2" xfId="142"/>
    <cellStyle name="Akzent5 2" xfId="143"/>
    <cellStyle name="Akzent6 2" xfId="144"/>
    <cellStyle name="Ausgabe 2" xfId="145"/>
    <cellStyle name="Ausgabe 3" xfId="245"/>
    <cellStyle name="BasisDreiNK" xfId="177"/>
    <cellStyle name="BasisDreiNK 2" xfId="178"/>
    <cellStyle name="BasisEineNK" xfId="179"/>
    <cellStyle name="BasisEineNK 2" xfId="180"/>
    <cellStyle name="BasisOhneNK" xfId="181"/>
    <cellStyle name="BasisStandard" xfId="182"/>
    <cellStyle name="BasisStandard 2" xfId="183"/>
    <cellStyle name="BasisZweiNK" xfId="184"/>
    <cellStyle name="BasisZweiNK 2" xfId="185"/>
    <cellStyle name="Berechnung 2" xfId="146"/>
    <cellStyle name="Besuchter Hyperlink" xfId="39" builtinId="9" hidden="1"/>
    <cellStyle name="Besuchter Hyperlink" xfId="51" builtinId="9" hidden="1"/>
    <cellStyle name="Besuchter Hyperlink" xfId="52" builtinId="9" hidden="1"/>
    <cellStyle name="Besuchter Hyperlink" xfId="53" builtinId="9" hidden="1"/>
    <cellStyle name="Besuchter Hyperlink" xfId="54" builtinId="9" hidden="1"/>
    <cellStyle name="Besuchter Hyperlink" xfId="55" builtinId="9" hidden="1"/>
    <cellStyle name="Besuchter Hyperlink" xfId="56" builtinId="9" hidden="1"/>
    <cellStyle name="Besuchter Hyperlink" xfId="57" builtinId="9" hidden="1"/>
    <cellStyle name="Besuchter Hyperlink" xfId="58" builtinId="9" hidden="1"/>
    <cellStyle name="Besuchter Hyperlink" xfId="59" builtinId="9" hidden="1"/>
    <cellStyle name="Besuchter Hyperlink" xfId="60" builtinId="9" hidden="1"/>
    <cellStyle name="Besuchter Hyperlink" xfId="61" builtinId="9" hidden="1"/>
    <cellStyle name="Besuchter Hyperlink" xfId="62" builtinId="9" hidden="1"/>
    <cellStyle name="Besuchter Hyperlink" xfId="63" builtinId="9" hidden="1"/>
    <cellStyle name="Besuchter Hyperlink" xfId="64" builtinId="9" hidden="1"/>
    <cellStyle name="Besuchter Hyperlink" xfId="65" builtinId="9" hidden="1"/>
    <cellStyle name="Besuchter Hyperlink" xfId="66" builtinId="9" hidden="1"/>
    <cellStyle name="Besuchter Hyperlink" xfId="67" builtinId="9" hidden="1"/>
    <cellStyle name="Besuchter Hyperlink" xfId="68" builtinId="9" hidden="1"/>
    <cellStyle name="Besuchter Hyperlink" xfId="69" builtinId="9" hidden="1"/>
    <cellStyle name="Besuchter Hyperlink" xfId="70" builtinId="9" hidden="1"/>
    <cellStyle name="Besuchter Hyperlink" xfId="71" builtinId="9" hidden="1"/>
    <cellStyle name="Besuchter Hyperlink" xfId="72" builtinId="9" hidden="1"/>
    <cellStyle name="Besuchter Hyperlink" xfId="73" builtinId="9" hidden="1"/>
    <cellStyle name="Besuchter Hyperlink" xfId="74" builtinId="9" hidden="1"/>
    <cellStyle name="Besuchter Hyperlink" xfId="75" builtinId="9" hidden="1"/>
    <cellStyle name="Besuchter Hyperlink" xfId="76" builtinId="9" hidden="1"/>
    <cellStyle name="Besuchter Hyperlink" xfId="77" builtinId="9" hidden="1"/>
    <cellStyle name="Besuchter Hyperlink" xfId="78" builtinId="9" hidden="1"/>
    <cellStyle name="Besuchter Hyperlink" xfId="79" builtinId="9" hidden="1"/>
    <cellStyle name="Besuchter Hyperlink" xfId="80" builtinId="9" hidden="1"/>
    <cellStyle name="Besuchter Hyperlink" xfId="81" builtinId="9" hidden="1"/>
    <cellStyle name="Besuchter Hyperlink" xfId="82" builtinId="9" hidden="1"/>
    <cellStyle name="Besuchter Hyperlink" xfId="83" builtinId="9" hidden="1"/>
    <cellStyle name="Besuchter Hyperlink" xfId="84" builtinId="9" hidden="1"/>
    <cellStyle name="Besuchter Hyperlink" xfId="85" builtinId="9" hidden="1"/>
    <cellStyle name="Besuchter Hyperlink" xfId="86" builtinId="9" hidden="1"/>
    <cellStyle name="Besuchter Hyperlink" xfId="87" builtinId="9" hidden="1"/>
    <cellStyle name="Besuchter Hyperlink" xfId="88" builtinId="9" hidden="1"/>
    <cellStyle name="Besuchter Hyperlink" xfId="89" builtinId="9" hidden="1"/>
    <cellStyle name="Besuchter Hyperlink" xfId="90" builtinId="9" hidden="1"/>
    <cellStyle name="Besuchter Hyperlink" xfId="91" builtinId="9" hidden="1"/>
    <cellStyle name="Besuchter Hyperlink" xfId="92" builtinId="9" hidden="1"/>
    <cellStyle name="Besuchter Hyperlink" xfId="93" builtinId="9" hidden="1"/>
    <cellStyle name="Besuchter Hyperlink" xfId="94" builtinId="9" hidden="1"/>
    <cellStyle name="Besuchter Hyperlink" xfId="95" builtinId="9" hidden="1"/>
    <cellStyle name="Besuchter Hyperlink" xfId="96" builtinId="9" hidden="1"/>
    <cellStyle name="Besuchter Hyperlink" xfId="97" builtinId="9" hidden="1"/>
    <cellStyle name="Besuchter Hyperlink" xfId="98" builtinId="9" hidden="1"/>
    <cellStyle name="Besuchter Hyperlink" xfId="99" builtinId="9" hidden="1"/>
    <cellStyle name="Besuchter Hyperlink" xfId="100" builtinId="9" hidden="1"/>
    <cellStyle name="Besuchter Hyperlink" xfId="101" builtinId="9" hidden="1"/>
    <cellStyle name="Besuchter Hyperlink" xfId="102" builtinId="9" hidden="1"/>
    <cellStyle name="Besuchter Hyperlink" xfId="103" builtinId="9" hidden="1"/>
    <cellStyle name="Besuchter Hyperlink" xfId="104" builtinId="9" hidden="1"/>
    <cellStyle name="Besuchter Hyperlink" xfId="105" builtinId="9" hidden="1"/>
    <cellStyle name="Besuchter Hyperlink" xfId="106" builtinId="9" hidden="1"/>
    <cellStyle name="Besuchter Hyperlink" xfId="107" builtinId="9" hidden="1"/>
    <cellStyle name="Besuchter Hyperlink" xfId="108" builtinId="9" hidden="1"/>
    <cellStyle name="Besuchter Hyperlink" xfId="109" builtinId="9" hidden="1"/>
    <cellStyle name="Besuchter Hyperlink" xfId="110" builtinId="9" hidden="1"/>
    <cellStyle name="Besuchter Hyperlink" xfId="111" builtinId="9" hidden="1"/>
    <cellStyle name="Besuchter Hyperlink" xfId="112" builtinId="9" hidden="1"/>
    <cellStyle name="Besuchter Hyperlink" xfId="113" builtinId="9" hidden="1"/>
    <cellStyle name="Besuchter Hyperlink" xfId="114" builtinId="9" hidden="1"/>
    <cellStyle name="Besuchter Hyperlink" xfId="115" builtinId="9" hidden="1"/>
    <cellStyle name="Besuchter Hyperlink" xfId="116" builtinId="9" hidden="1"/>
    <cellStyle name="Besuchter Hyperlink" xfId="117" builtinId="9" hidden="1"/>
    <cellStyle name="Deźimal [0]" xfId="31"/>
    <cellStyle name="Dezimal 2" xfId="17"/>
    <cellStyle name="Dezimal 3" xfId="48"/>
    <cellStyle name="Eingabe 2" xfId="147"/>
    <cellStyle name="Ergebnis 2" xfId="148"/>
    <cellStyle name="Erklärender Text 2" xfId="149"/>
    <cellStyle name="Euro" xfId="32"/>
    <cellStyle name="Euro 2" xfId="229"/>
    <cellStyle name="Fuss" xfId="186"/>
    <cellStyle name="Fuss 2" xfId="187"/>
    <cellStyle name="Fuss 2 2" xfId="278"/>
    <cellStyle name="Fuss 3" xfId="277"/>
    <cellStyle name="Gut 2" xfId="150"/>
    <cellStyle name="Haupttitel" xfId="188"/>
    <cellStyle name="Hyperlink" xfId="1" builtinId="8"/>
    <cellStyle name="Hyperlink 2" xfId="33"/>
    <cellStyle name="Hyperlink 2 2" xfId="189"/>
    <cellStyle name="Hyperlink 2 3" xfId="190"/>
    <cellStyle name="Hyperlink 2 4" xfId="191"/>
    <cellStyle name="Hyperlink 3" xfId="119"/>
    <cellStyle name="Hyperlink 3 2" xfId="192"/>
    <cellStyle name="Hyperlink 4" xfId="193"/>
    <cellStyle name="Hyperlink 5" xfId="231"/>
    <cellStyle name="Hyperlũnk" xfId="34"/>
    <cellStyle name="InhaltNormal" xfId="194"/>
    <cellStyle name="InhaltNormal 2" xfId="195"/>
    <cellStyle name="Jahr" xfId="196"/>
    <cellStyle name="Jahr 2" xfId="197"/>
    <cellStyle name="Jahr 2 2" xfId="280"/>
    <cellStyle name="Jahr 3" xfId="279"/>
    <cellStyle name="Komma 2" xfId="3"/>
    <cellStyle name="Komma 3" xfId="6"/>
    <cellStyle name="Komma 3 2" xfId="252"/>
    <cellStyle name="Komma 4" xfId="16"/>
    <cellStyle name="Komma 5" xfId="18"/>
    <cellStyle name="Komma 5 2" xfId="258"/>
    <cellStyle name="Komma 6" xfId="233"/>
    <cellStyle name="Komma 7" xfId="236"/>
    <cellStyle name="Link 2" xfId="50"/>
    <cellStyle name="LinkGemVeroeff" xfId="198"/>
    <cellStyle name="LinkGemVeroeffFett" xfId="199"/>
    <cellStyle name="Messziffer" xfId="200"/>
    <cellStyle name="Messziffer 2" xfId="201"/>
    <cellStyle name="MesszifferD" xfId="202"/>
    <cellStyle name="MesszifferD 2" xfId="203"/>
    <cellStyle name="mitP" xfId="204"/>
    <cellStyle name="Neutral 2" xfId="151"/>
    <cellStyle name="nf2" xfId="35"/>
    <cellStyle name="Noch" xfId="205"/>
    <cellStyle name="Normal_040831_KapaBedarf-AA_Hochfahrlogik_A2LL_KT" xfId="36"/>
    <cellStyle name="Notiz 2" xfId="152"/>
    <cellStyle name="Notiz 2 2" xfId="274"/>
    <cellStyle name="Notiz 3" xfId="206"/>
    <cellStyle name="Notiz 3 2" xfId="281"/>
    <cellStyle name="ohneP" xfId="207"/>
    <cellStyle name="Prozent" xfId="248" builtinId="5"/>
    <cellStyle name="Prozent 10" xfId="244"/>
    <cellStyle name="Prozent 10 2" xfId="289"/>
    <cellStyle name="Prozent 2" xfId="5"/>
    <cellStyle name="Prozent 2 2" xfId="251"/>
    <cellStyle name="Prozent 3" xfId="8"/>
    <cellStyle name="Prozent 3 2" xfId="254"/>
    <cellStyle name="Prozent 4" xfId="44"/>
    <cellStyle name="Prozent 4 2" xfId="260"/>
    <cellStyle name="Prozent 5" xfId="47"/>
    <cellStyle name="Prozent 6" xfId="163"/>
    <cellStyle name="Prozent 7" xfId="232"/>
    <cellStyle name="Prozent 8" xfId="237"/>
    <cellStyle name="Prozent 9" xfId="241"/>
    <cellStyle name="Prozent 9 2" xfId="287"/>
    <cellStyle name="ProzVeränderung" xfId="208"/>
    <cellStyle name="ProzVeränderung 2" xfId="209"/>
    <cellStyle name="Schlecht 2" xfId="153"/>
    <cellStyle name="Standard" xfId="0" builtinId="0"/>
    <cellStyle name="Standard 10" xfId="41"/>
    <cellStyle name="Standard 10 2" xfId="259"/>
    <cellStyle name="Standard 11" xfId="45"/>
    <cellStyle name="Standard 12" xfId="118"/>
    <cellStyle name="Standard 12 2" xfId="261"/>
    <cellStyle name="Standard 13" xfId="161"/>
    <cellStyle name="Standard 13 2" xfId="275"/>
    <cellStyle name="Standard 14" xfId="162"/>
    <cellStyle name="Standard 14 2" xfId="276"/>
    <cellStyle name="Standard 15" xfId="235"/>
    <cellStyle name="Standard 16" xfId="238"/>
    <cellStyle name="Standard 16 2" xfId="285"/>
    <cellStyle name="Standard 17" xfId="240"/>
    <cellStyle name="Standard 17 2" xfId="286"/>
    <cellStyle name="Standard 18" xfId="242"/>
    <cellStyle name="Standard 19" xfId="243"/>
    <cellStyle name="Standard 19 2" xfId="288"/>
    <cellStyle name="Standard 2" xfId="2"/>
    <cellStyle name="Standard 2 2" xfId="14"/>
    <cellStyle name="Standard 2 2 2" xfId="210"/>
    <cellStyle name="Standard 2 2 3" xfId="257"/>
    <cellStyle name="Standard 2 3" xfId="49"/>
    <cellStyle name="Standard 2 3 2" xfId="211"/>
    <cellStyle name="Standard 2 4" xfId="212"/>
    <cellStyle name="Standard 2 5" xfId="234"/>
    <cellStyle name="Standard 2 5 2" xfId="284"/>
    <cellStyle name="Standard 2 6" xfId="239"/>
    <cellStyle name="Standard 2_3.5" xfId="213"/>
    <cellStyle name="Standard 20" xfId="249"/>
    <cellStyle name="Standard 20 2" xfId="290"/>
    <cellStyle name="Standard 21" xfId="291"/>
    <cellStyle name="Standard 3" xfId="4"/>
    <cellStyle name="Standard 3 2" xfId="13"/>
    <cellStyle name="Standard 3 2 2" xfId="256"/>
    <cellStyle name="Standard 3 3" xfId="40"/>
    <cellStyle name="Standard 3 4" xfId="46"/>
    <cellStyle name="Standard 3 5" xfId="246"/>
    <cellStyle name="Standard 3 6" xfId="250"/>
    <cellStyle name="Standard 3_3.8" xfId="214"/>
    <cellStyle name="Standard 4" xfId="7"/>
    <cellStyle name="Standard 4 2" xfId="42"/>
    <cellStyle name="Standard 4 3" xfId="120"/>
    <cellStyle name="Standard 4 4" xfId="215"/>
    <cellStyle name="Standard 4 5" xfId="230"/>
    <cellStyle name="Standard 4 5 2" xfId="283"/>
    <cellStyle name="Standard 4 6" xfId="247"/>
    <cellStyle name="Standard 4 7" xfId="253"/>
    <cellStyle name="Standard 5" xfId="10"/>
    <cellStyle name="Standard 5 2" xfId="43"/>
    <cellStyle name="Standard 6" xfId="11"/>
    <cellStyle name="Standard 7" xfId="12"/>
    <cellStyle name="Standard 8" xfId="15"/>
    <cellStyle name="Standard 9" xfId="38"/>
    <cellStyle name="Tsd" xfId="37"/>
    <cellStyle name="Überschrift 1 2" xfId="154"/>
    <cellStyle name="Überschrift 2 2" xfId="155"/>
    <cellStyle name="Überschrift 3 2" xfId="156"/>
    <cellStyle name="Überschrift 4 2" xfId="157"/>
    <cellStyle name="Überschrift 5" xfId="216"/>
    <cellStyle name="Untertitel" xfId="217"/>
    <cellStyle name="Verknüpfte Zelle 2" xfId="158"/>
    <cellStyle name="Währung 2" xfId="9"/>
    <cellStyle name="Währung 2 2" xfId="255"/>
    <cellStyle name="Warnender Text 2" xfId="159"/>
    <cellStyle name="zelle mit Rand" xfId="218"/>
    <cellStyle name="zelle mit Rand 2" xfId="282"/>
    <cellStyle name="Zelle überprüfen 2" xfId="160"/>
    <cellStyle name="Zwischentitel" xfId="219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4"/>
  <colors>
    <mruColors>
      <color rgb="FFC7D302"/>
      <color rgb="FF24B5E5"/>
      <color rgb="FF66FFFF"/>
      <color rgb="FF0099FF"/>
      <color rgb="FF4F81BD"/>
      <color rgb="FFEEF3F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3.xml"/><Relationship Id="rId12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1.xml"/><Relationship Id="rId119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'B1-3A'!$E$32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'B1-3A'!$D$33:$D$39</c:f>
              <c:numCache>
                <c:formatCode>General</c:formatCode>
                <c:ptCount val="7"/>
              </c:numCache>
            </c:numRef>
          </c:cat>
          <c:val>
            <c:numRef>
              <c:f>'B1-3A'!$E$33:$E$39</c:f>
              <c:numCache>
                <c:formatCode>General</c:formatCode>
                <c:ptCount val="7"/>
              </c:numCache>
            </c:numRef>
          </c:val>
          <c:smooth val="0"/>
        </c:ser>
        <c:ser>
          <c:idx val="1"/>
          <c:order val="1"/>
          <c:tx>
            <c:strRef>
              <c:f>'B1-3A'!$G$32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'B1-3A'!$D$33:$D$39</c:f>
              <c:numCache>
                <c:formatCode>General</c:formatCode>
                <c:ptCount val="7"/>
              </c:numCache>
            </c:numRef>
          </c:cat>
          <c:val>
            <c:numRef>
              <c:f>'B1-3A'!$G$33:$G$39</c:f>
              <c:numCache>
                <c:formatCode>General</c:formatCode>
                <c:ptCount val="7"/>
              </c:numCache>
            </c:numRef>
          </c:val>
          <c:smooth val="0"/>
        </c:ser>
        <c:ser>
          <c:idx val="2"/>
          <c:order val="2"/>
          <c:tx>
            <c:strRef>
              <c:f>'B1-3A'!$H$32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'B1-3A'!$D$33:$D$39</c:f>
              <c:numCache>
                <c:formatCode>General</c:formatCode>
                <c:ptCount val="7"/>
              </c:numCache>
            </c:numRef>
          </c:cat>
          <c:val>
            <c:numRef>
              <c:f>'B1-3A'!$H$33:$H$39</c:f>
              <c:numCache>
                <c:formatCode>General</c:formatCode>
                <c:ptCount val="7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76928"/>
        <c:axId val="158871936"/>
      </c:lineChart>
      <c:catAx>
        <c:axId val="1456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8871936"/>
        <c:crosses val="autoZero"/>
        <c:auto val="1"/>
        <c:lblAlgn val="ctr"/>
        <c:lblOffset val="100"/>
        <c:noMultiLvlLbl val="0"/>
      </c:catAx>
      <c:valAx>
        <c:axId val="158871936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5676928"/>
        <c:crosses val="autoZero"/>
        <c:crossBetween val="between"/>
        <c:maj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58</xdr:row>
      <xdr:rowOff>0</xdr:rowOff>
    </xdr:from>
    <xdr:to>
      <xdr:col>13</xdr:col>
      <xdr:colOff>0</xdr:colOff>
      <xdr:row>72</xdr:row>
      <xdr:rowOff>76200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</xdr:row>
      <xdr:rowOff>66675</xdr:rowOff>
    </xdr:from>
    <xdr:ext cx="184731" cy="264560"/>
    <xdr:sp macro="" textlink="">
      <xdr:nvSpPr>
        <xdr:cNvPr id="2" name="Textfeld 1"/>
        <xdr:cNvSpPr txBox="1"/>
      </xdr:nvSpPr>
      <xdr:spPr>
        <a:xfrm>
          <a:off x="3752850" y="94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AnalytikRe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BA-Daten\Statistik\Statistik-Allgemein\Datenzentrum\Foerderung\Aufbereitung\AMP_2007\Aufbereitung\aktuell\insgesamt\AA\ZR-SGBI\AMP_SGBI_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Statistik-Allgemein\Aufbereitung\Besch&#228;ftigung\Auswertungen\Ver&#246;ffentlichungen\Multi-neu\bst_multi_neu_Vorschla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il1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Statistik-Allgemein\Aufbereitung\ANBA\ANBA-NEU\ANBA-Tabellen\endg&#252;ltige_rahmenvorlagen_f&#252;r_druckerei\Teil%206%20-%20Einnahmen%20und%20Ausgaben%20(CF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BA-Daten\Statistik\Statistik-Allgemein\Datenzentrum\Foerderung\Aufbereitung\AMP_2007\Aufbereitung\AMP_Monatsheft\Heft\heft_amp_2007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237\Ablagen\D20156-StS-BA-Nordost\00_Allgemeines\Mitarbeiter\ZdaniukD\Kopie_\VORLAGE_LAYOUT_BST_HEFT_KR_BA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sverz."/>
      <sheetName val="Überblick"/>
      <sheetName val="1.Konj-Tab"/>
      <sheetName val="1.Konj"/>
      <sheetName val="2.1.ET-Tab"/>
      <sheetName val="2.1.ET"/>
      <sheetName val="2.2.Sozi-D-Tab"/>
      <sheetName val="2.2.Sozi-D"/>
      <sheetName val="2.3.Sozi-W-O-Tab "/>
      <sheetName val="2.3.Sozi-W-O"/>
      <sheetName val="2.4.Sozi-Länder-Tab"/>
      <sheetName val="2.4.Sozi-Länder"/>
      <sheetName val="3.1.Sb-Alo-Tab"/>
      <sheetName val="3.1.Sb-Alo"/>
      <sheetName val="3.2.Alo-Tab"/>
      <sheetName val="3.2.Alo"/>
      <sheetName val="3.3. Alo-W-O-Tab"/>
      <sheetName val="3.3.Alo-W-O"/>
      <sheetName val="3.4.Alo-Pers-Tab"/>
      <sheetName val="3.4.Alo- Pers"/>
      <sheetName val="3.5.Alo-Länd-Tab "/>
      <sheetName val="3.5.Alo-Länd"/>
      <sheetName val="3.6.EU-Q-Tab"/>
      <sheetName val="3.6.EU-Q"/>
      <sheetName val="4.1.Entlastung-Tab"/>
      <sheetName val="4.1.Entlastung "/>
      <sheetName val="4.2.Unterbesch-Tab"/>
      <sheetName val="4.2.Unterbesch"/>
      <sheetName val="4.3.LE-Tab (2)"/>
      <sheetName val="4.3.LE-Tab"/>
      <sheetName val="4.3.LE (2)"/>
      <sheetName val="4.3.LE"/>
      <sheetName val="5.1.Zug-Tab "/>
      <sheetName val="5.1.Zug"/>
      <sheetName val="5.2.Abg-Tab "/>
      <sheetName val="5.2.Abg"/>
      <sheetName val="6.1.SteA-Tab"/>
      <sheetName val="6.1.SteA"/>
      <sheetName val="6.2.SteA-W-O-Tab"/>
      <sheetName val="6.2.SteA-W-O"/>
      <sheetName val="Meth.Hinw"/>
      <sheetName val="Vergleich-TM-SB"/>
      <sheetName val="Zugang"/>
      <sheetName val="Abgang"/>
      <sheetName val="AMP-DATEN"/>
      <sheetName val="Maßn.Jüng."/>
      <sheetName val="4.3.LE-Uhg"/>
      <sheetName val="Inhaltsverzeichnis"/>
      <sheetName val="2.3.Sozi-W-O-Tab"/>
      <sheetName val="3.4.Alo-Pers"/>
      <sheetName val="3.5.Alo-RK-Tab"/>
      <sheetName val="3.5.Alo-RK"/>
      <sheetName val="3.6.Alo-Länd-Tab "/>
      <sheetName val="3.6.Alo-Länd"/>
      <sheetName val="3.7.EU-Q-Tab"/>
      <sheetName val="3.7.EU-Q"/>
      <sheetName val="4.1.Entlastung"/>
      <sheetName val="5.1Zu.Ab.Vb-Tab"/>
      <sheetName val="5.1Zu.Ab.Vb"/>
      <sheetName val="5.2.Zug-Tab "/>
      <sheetName val="5.2.Zug"/>
      <sheetName val="5.3.Abg-Tab "/>
      <sheetName val="5.3.Abg"/>
      <sheetName val="Meth.Hinw-1 "/>
      <sheetName val="Meth.Hinw-2"/>
      <sheetName val="Statistik"/>
      <sheetName val="3.2.Alo-Tab (2)"/>
      <sheetName val="3.x.Alo-Länd-Tab"/>
      <sheetName val="1.2.Bev-EPP-Tab"/>
      <sheetName val="1.2.Bev-EPP"/>
      <sheetName val="#BEZUG"/>
      <sheetName val="3.7.Alo-Länd-RK-Tab"/>
      <sheetName val="3.7.Alo-Länd-RK"/>
      <sheetName val="3.8.EU-Q-Tab"/>
      <sheetName val="3.8.EU-Q"/>
      <sheetName val="4.1.Entlastung-zkT-Tab"/>
      <sheetName val="4.1.Entlastung-zkT"/>
      <sheetName val="5.1.Zug-Abg-Tab"/>
      <sheetName val="5.1.Zug-Abg"/>
      <sheetName val="5.2.Zug-Abg-Dau-Tab"/>
      <sheetName val="5.2.Zug-Abg-Dau"/>
      <sheetName val="5.3.Zug-Tab "/>
      <sheetName val="5.3.Zug"/>
      <sheetName val="5.4.Abg-Tab "/>
      <sheetName val="5.4.Abg"/>
      <sheetName val="6.2.SteA-norm-Tab"/>
      <sheetName val="6.2.SteA-norm"/>
      <sheetName val="6.3.SteA-W-O-Tab"/>
      <sheetName val="6.3.SteA-W-O"/>
      <sheetName val="Meth.Hinw-3"/>
      <sheetName val="5.2.Zu.Ab.Vb-Tab"/>
      <sheetName val="5.2.Zu.Ab.V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R SGB i Be"/>
      <sheetName val="ZR SGB i Zu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wischendeckblatt_bst"/>
      <sheetName val="Grafik-ZR"/>
      <sheetName val="Grafik-Merkmale"/>
      <sheetName val="bst_länder"/>
      <sheetName val="bst_eckm_d"/>
      <sheetName val="bst_eckm_w"/>
      <sheetName val="bst_eckm_o"/>
      <sheetName val="bst_monat_zr_d"/>
      <sheetName val="bst_monat_zr_w"/>
      <sheetName val="bst_monat_zr_o"/>
      <sheetName val="bst_geb_monat_zr_d"/>
      <sheetName val="bst_geb_monat_zr_w"/>
      <sheetName val="bst_geb_monat_zr_o"/>
      <sheetName val="bst_eckq_d"/>
      <sheetName val="bst_eckq_w"/>
      <sheetName val="bst_eckq_o"/>
      <sheetName val="D B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6_1_Deutschland"/>
      <sheetName val="E_14_1_Deutschland"/>
      <sheetName val="Diagramm3"/>
      <sheetName val="Hilfstabelle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 1"/>
      <sheetName val="EA 2"/>
      <sheetName val="EA 3"/>
      <sheetName val="EA 4"/>
      <sheetName val="EA 5"/>
      <sheetName val="EA 6"/>
      <sheetName val="EA 7"/>
      <sheetName val="EA 8"/>
      <sheetName val="EA 9"/>
      <sheetName val="EA 10"/>
      <sheetName val="EA 11"/>
      <sheetName val="EA 12"/>
      <sheetName val="EA 13"/>
      <sheetName val="EA 14"/>
      <sheetName val="EA 15"/>
      <sheetName val="EA 16"/>
      <sheetName val="EA 17"/>
      <sheetName val="EA 18"/>
      <sheetName val="EA 19"/>
      <sheetName val="EA 20"/>
      <sheetName val="EA 21"/>
      <sheetName val="EA 22"/>
      <sheetName val="EA 23"/>
      <sheetName val="E_6_1_Deutschland"/>
    </sheetNames>
    <sheetDataSet>
      <sheetData sheetId="0" refreshError="1">
        <row r="11">
          <cell r="C11" t="str">
            <v>Berichtsmonat: Januar 2007</v>
          </cell>
          <cell r="J11" t="str">
            <v>Beträge in 1000 Euro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Impressum"/>
      <sheetName val="Infoseite"/>
      <sheetName val="D B3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ON_"/>
      <sheetName val="HB_STAATEN_"/>
      <sheetName val="DECKBLATT"/>
      <sheetName val="Impressum"/>
      <sheetName val="WZ03-WZ08"/>
      <sheetName val="Methodische Hinweise"/>
      <sheetName val="Glossar"/>
      <sheetName val="Inhaltsverzeichnis"/>
      <sheetName val="1_Eckdaten"/>
      <sheetName val="2_Überblick_SvB"/>
      <sheetName val="3_SvB_WZ"/>
      <sheetName val="4_SvB_BO"/>
      <sheetName val="5_FOKUS"/>
      <sheetName val="6_GeB"/>
      <sheetName val="7_GeB_WZ"/>
      <sheetName val="8_GeB_BO"/>
      <sheetName val="9_GeB_ausschl"/>
      <sheetName val="10_GeB_Nebenjob"/>
      <sheetName val="11_Tabellenanhang_I_WZ"/>
      <sheetName val="12_Tabellenanhang_II_BO"/>
      <sheetName val="13_Tabellenanhang_III_KR"/>
      <sheetName val="KERN_"/>
      <sheetName val="HB_AO_"/>
      <sheetName val="HB2_AO_"/>
      <sheetName val="HB3_AO_"/>
      <sheetName val="HB4_AO_"/>
      <sheetName val="HBAH_AO_"/>
      <sheetName val="HB_ANO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1">
          <cell r="D41">
            <v>0</v>
          </cell>
          <cell r="E41" t="e">
            <v>#VALUE!</v>
          </cell>
          <cell r="F41" t="e">
            <v>#VALUE!</v>
          </cell>
          <cell r="G41" t="e">
            <v>#VALUE!</v>
          </cell>
          <cell r="H41" t="e">
            <v>#VALUE!</v>
          </cell>
          <cell r="I41" t="e">
            <v>#VALUE!</v>
          </cell>
          <cell r="J41" t="e">
            <v>#VALUE!</v>
          </cell>
          <cell r="K41" t="e">
            <v>#VALUE!</v>
          </cell>
          <cell r="L41" t="e">
            <v>#VALUE!</v>
          </cell>
          <cell r="M41" t="e">
            <v>#VALUE!</v>
          </cell>
          <cell r="N41" t="e">
            <v>#VALUE!</v>
          </cell>
          <cell r="O41" t="e">
            <v>#VALUE!</v>
          </cell>
          <cell r="P41" t="e">
            <v>#VALUE!</v>
          </cell>
          <cell r="Q41" t="e">
            <v>#VALUE!</v>
          </cell>
          <cell r="R41" t="e">
            <v>#VALUE!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D42">
            <v>0</v>
          </cell>
          <cell r="E42" t="e">
            <v>#VALUE!</v>
          </cell>
          <cell r="F42" t="e">
            <v>#VALUE!</v>
          </cell>
          <cell r="G42" t="e">
            <v>#VALUE!</v>
          </cell>
          <cell r="H42" t="e">
            <v>#VALUE!</v>
          </cell>
          <cell r="I42" t="e">
            <v>#VALUE!</v>
          </cell>
          <cell r="J42" t="e">
            <v>#VALUE!</v>
          </cell>
          <cell r="K42" t="e">
            <v>#VALUE!</v>
          </cell>
          <cell r="L42" t="e">
            <v>#VALUE!</v>
          </cell>
          <cell r="M42" t="e">
            <v>#VALUE!</v>
          </cell>
          <cell r="N42" t="e">
            <v>#VALUE!</v>
          </cell>
          <cell r="O42" t="e">
            <v>#VALUE!</v>
          </cell>
          <cell r="P42" t="e">
            <v>#VALUE!</v>
          </cell>
          <cell r="Q42" t="e">
            <v>#VALUE!</v>
          </cell>
          <cell r="R42" t="e">
            <v>#VALUE!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D43">
            <v>0</v>
          </cell>
          <cell r="E43" t="e">
            <v>#VALUE!</v>
          </cell>
          <cell r="F43" t="e">
            <v>#VALUE!</v>
          </cell>
          <cell r="G43" t="e">
            <v>#VALUE!</v>
          </cell>
          <cell r="H43" t="e">
            <v>#VALUE!</v>
          </cell>
          <cell r="I43" t="e">
            <v>#VALUE!</v>
          </cell>
          <cell r="J43" t="e">
            <v>#VALUE!</v>
          </cell>
          <cell r="K43" t="e">
            <v>#VALUE!</v>
          </cell>
          <cell r="L43" t="e">
            <v>#VALUE!</v>
          </cell>
          <cell r="M43" t="e">
            <v>#VALUE!</v>
          </cell>
          <cell r="N43" t="e">
            <v>#VALUE!</v>
          </cell>
          <cell r="O43" t="e">
            <v>#VALUE!</v>
          </cell>
          <cell r="P43" t="e">
            <v>#VALUE!</v>
          </cell>
          <cell r="Q43" t="e">
            <v>#VALUE!</v>
          </cell>
          <cell r="R43" t="e">
            <v>#VALUE!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D44">
            <v>0</v>
          </cell>
          <cell r="E44" t="e">
            <v>#VALUE!</v>
          </cell>
          <cell r="F44" t="e">
            <v>#VALUE!</v>
          </cell>
          <cell r="G44" t="e">
            <v>#VALUE!</v>
          </cell>
          <cell r="H44" t="e">
            <v>#VALUE!</v>
          </cell>
          <cell r="I44" t="e">
            <v>#VALUE!</v>
          </cell>
          <cell r="J44" t="e">
            <v>#VALUE!</v>
          </cell>
          <cell r="K44" t="e">
            <v>#VALUE!</v>
          </cell>
          <cell r="L44" t="e">
            <v>#VALUE!</v>
          </cell>
          <cell r="M44" t="e">
            <v>#VALUE!</v>
          </cell>
          <cell r="N44" t="e">
            <v>#VALUE!</v>
          </cell>
          <cell r="O44" t="e">
            <v>#VALUE!</v>
          </cell>
          <cell r="P44" t="e">
            <v>#VALUE!</v>
          </cell>
          <cell r="Q44" t="e">
            <v>#VALUE!</v>
          </cell>
          <cell r="R44" t="e">
            <v>#VALUE!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D45">
            <v>0</v>
          </cell>
          <cell r="E45" t="e">
            <v>#VALUE!</v>
          </cell>
          <cell r="F45" t="e">
            <v>#VALUE!</v>
          </cell>
          <cell r="G45" t="e">
            <v>#VALUE!</v>
          </cell>
          <cell r="H45" t="e">
            <v>#VALUE!</v>
          </cell>
          <cell r="I45" t="e">
            <v>#VALUE!</v>
          </cell>
          <cell r="J45" t="e">
            <v>#VALUE!</v>
          </cell>
          <cell r="K45" t="e">
            <v>#VALUE!</v>
          </cell>
          <cell r="L45" t="e">
            <v>#VALUE!</v>
          </cell>
          <cell r="M45" t="e">
            <v>#VALUE!</v>
          </cell>
          <cell r="N45" t="e">
            <v>#VALUE!</v>
          </cell>
          <cell r="O45" t="e">
            <v>#VALUE!</v>
          </cell>
          <cell r="P45" t="e">
            <v>#VALUE!</v>
          </cell>
          <cell r="Q45" t="e">
            <v>#VALUE!</v>
          </cell>
          <cell r="R45" t="e">
            <v>#VALUE!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D46">
            <v>0</v>
          </cell>
          <cell r="E46" t="e">
            <v>#VALUE!</v>
          </cell>
          <cell r="F46" t="e">
            <v>#VALUE!</v>
          </cell>
          <cell r="G46" t="e">
            <v>#VALUE!</v>
          </cell>
          <cell r="H46" t="e">
            <v>#VALUE!</v>
          </cell>
          <cell r="I46" t="e">
            <v>#VALUE!</v>
          </cell>
          <cell r="J46" t="e">
            <v>#VALUE!</v>
          </cell>
          <cell r="K46" t="e">
            <v>#VALUE!</v>
          </cell>
          <cell r="L46" t="e">
            <v>#VALUE!</v>
          </cell>
          <cell r="M46" t="e">
            <v>#VALUE!</v>
          </cell>
          <cell r="N46" t="e">
            <v>#VALUE!</v>
          </cell>
          <cell r="O46" t="e">
            <v>#VALUE!</v>
          </cell>
          <cell r="P46" t="e">
            <v>#VALUE!</v>
          </cell>
          <cell r="Q46" t="e">
            <v>#VALUE!</v>
          </cell>
          <cell r="R46" t="e">
            <v>#VALUE!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D47">
            <v>0</v>
          </cell>
          <cell r="E47" t="e">
            <v>#VALUE!</v>
          </cell>
          <cell r="F47" t="e">
            <v>#VALUE!</v>
          </cell>
          <cell r="G47" t="e">
            <v>#VALUE!</v>
          </cell>
          <cell r="H47" t="e">
            <v>#VALUE!</v>
          </cell>
          <cell r="I47" t="e">
            <v>#VALUE!</v>
          </cell>
          <cell r="J47" t="e">
            <v>#VALUE!</v>
          </cell>
          <cell r="K47" t="e">
            <v>#VALUE!</v>
          </cell>
          <cell r="L47" t="e">
            <v>#VALUE!</v>
          </cell>
          <cell r="M47" t="e">
            <v>#VALUE!</v>
          </cell>
          <cell r="N47" t="e">
            <v>#VALUE!</v>
          </cell>
          <cell r="O47" t="e">
            <v>#VALUE!</v>
          </cell>
          <cell r="P47" t="e">
            <v>#VALUE!</v>
          </cell>
          <cell r="Q47" t="e">
            <v>#VALUE!</v>
          </cell>
          <cell r="R47" t="e">
            <v>#VALUE!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D48">
            <v>0</v>
          </cell>
          <cell r="E48" t="e">
            <v>#VALUE!</v>
          </cell>
          <cell r="F48" t="e">
            <v>#VALUE!</v>
          </cell>
          <cell r="G48" t="e">
            <v>#VALUE!</v>
          </cell>
          <cell r="H48" t="e">
            <v>#VALUE!</v>
          </cell>
          <cell r="I48" t="e">
            <v>#VALUE!</v>
          </cell>
          <cell r="J48" t="e">
            <v>#VALUE!</v>
          </cell>
          <cell r="K48" t="e">
            <v>#VALUE!</v>
          </cell>
          <cell r="L48" t="e">
            <v>#VALUE!</v>
          </cell>
          <cell r="M48" t="e">
            <v>#VALUE!</v>
          </cell>
          <cell r="N48" t="e">
            <v>#VALUE!</v>
          </cell>
          <cell r="O48" t="e">
            <v>#VALUE!</v>
          </cell>
          <cell r="P48" t="e">
            <v>#VALUE!</v>
          </cell>
          <cell r="Q48" t="e">
            <v>#VALUE!</v>
          </cell>
          <cell r="R48" t="e">
            <v>#VALUE!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D49">
            <v>0</v>
          </cell>
          <cell r="E49" t="e">
            <v>#VALUE!</v>
          </cell>
          <cell r="F49" t="e">
            <v>#VALUE!</v>
          </cell>
          <cell r="G49" t="e">
            <v>#VALUE!</v>
          </cell>
          <cell r="H49" t="e">
            <v>#VALUE!</v>
          </cell>
          <cell r="I49" t="e">
            <v>#VALUE!</v>
          </cell>
          <cell r="J49" t="e">
            <v>#VALUE!</v>
          </cell>
          <cell r="K49" t="e">
            <v>#VALUE!</v>
          </cell>
          <cell r="L49" t="e">
            <v>#VALUE!</v>
          </cell>
          <cell r="M49" t="e">
            <v>#VALUE!</v>
          </cell>
          <cell r="N49" t="e">
            <v>#VALUE!</v>
          </cell>
          <cell r="O49" t="e">
            <v>#VALUE!</v>
          </cell>
          <cell r="P49" t="e">
            <v>#VALUE!</v>
          </cell>
          <cell r="Q49" t="e">
            <v>#VALUE!</v>
          </cell>
          <cell r="R49" t="e">
            <v>#VALUE!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D50">
            <v>0</v>
          </cell>
          <cell r="E50" t="e">
            <v>#VALUE!</v>
          </cell>
          <cell r="F50" t="e">
            <v>#VALUE!</v>
          </cell>
          <cell r="G50" t="e">
            <v>#VALUE!</v>
          </cell>
          <cell r="H50" t="e">
            <v>#VALUE!</v>
          </cell>
          <cell r="I50" t="e">
            <v>#VALUE!</v>
          </cell>
          <cell r="J50" t="e">
            <v>#VALUE!</v>
          </cell>
          <cell r="K50" t="e">
            <v>#VALUE!</v>
          </cell>
          <cell r="L50" t="e">
            <v>#VALUE!</v>
          </cell>
          <cell r="M50" t="e">
            <v>#VALUE!</v>
          </cell>
          <cell r="N50" t="e">
            <v>#VALUE!</v>
          </cell>
          <cell r="O50" t="e">
            <v>#VALUE!</v>
          </cell>
          <cell r="P50" t="e">
            <v>#VALUE!</v>
          </cell>
          <cell r="Q50" t="e">
            <v>#VALUE!</v>
          </cell>
          <cell r="R50" t="e">
            <v>#VALUE!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D51">
            <v>0</v>
          </cell>
          <cell r="E51" t="e">
            <v>#VALUE!</v>
          </cell>
          <cell r="F51" t="e">
            <v>#VALUE!</v>
          </cell>
          <cell r="G51" t="e">
            <v>#VALUE!</v>
          </cell>
          <cell r="H51" t="e">
            <v>#VALUE!</v>
          </cell>
          <cell r="I51" t="e">
            <v>#VALUE!</v>
          </cell>
          <cell r="J51" t="e">
            <v>#VALUE!</v>
          </cell>
          <cell r="K51" t="e">
            <v>#VALUE!</v>
          </cell>
          <cell r="L51" t="e">
            <v>#VALUE!</v>
          </cell>
          <cell r="M51" t="e">
            <v>#VALUE!</v>
          </cell>
          <cell r="N51" t="e">
            <v>#VALUE!</v>
          </cell>
          <cell r="O51" t="e">
            <v>#VALUE!</v>
          </cell>
          <cell r="P51" t="e">
            <v>#VALUE!</v>
          </cell>
          <cell r="Q51" t="e">
            <v>#VALUE!</v>
          </cell>
          <cell r="R51" t="e">
            <v>#VALUE!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D52">
            <v>0</v>
          </cell>
          <cell r="E52" t="e">
            <v>#VALUE!</v>
          </cell>
          <cell r="F52" t="e">
            <v>#VALUE!</v>
          </cell>
          <cell r="G52" t="e">
            <v>#VALUE!</v>
          </cell>
          <cell r="H52" t="e">
            <v>#VALUE!</v>
          </cell>
          <cell r="I52" t="e">
            <v>#VALUE!</v>
          </cell>
          <cell r="J52" t="e">
            <v>#VALUE!</v>
          </cell>
          <cell r="K52" t="e">
            <v>#VALUE!</v>
          </cell>
          <cell r="L52" t="e">
            <v>#VALUE!</v>
          </cell>
          <cell r="M52" t="e">
            <v>#VALUE!</v>
          </cell>
          <cell r="N52" t="e">
            <v>#VALUE!</v>
          </cell>
          <cell r="O52" t="e">
            <v>#VALUE!</v>
          </cell>
          <cell r="P52" t="e">
            <v>#VALUE!</v>
          </cell>
          <cell r="Q52" t="e">
            <v>#VALUE!</v>
          </cell>
          <cell r="R52" t="e">
            <v>#VALUE!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D53">
            <v>0</v>
          </cell>
          <cell r="E53" t="e">
            <v>#VALUE!</v>
          </cell>
          <cell r="F53" t="e">
            <v>#VALUE!</v>
          </cell>
          <cell r="G53" t="e">
            <v>#VALUE!</v>
          </cell>
          <cell r="H53" t="e">
            <v>#VALUE!</v>
          </cell>
          <cell r="I53" t="e">
            <v>#VALUE!</v>
          </cell>
          <cell r="J53" t="e">
            <v>#VALUE!</v>
          </cell>
          <cell r="K53" t="e">
            <v>#VALUE!</v>
          </cell>
          <cell r="L53" t="e">
            <v>#VALUE!</v>
          </cell>
          <cell r="M53" t="e">
            <v>#VALUE!</v>
          </cell>
          <cell r="N53" t="e">
            <v>#VALUE!</v>
          </cell>
          <cell r="O53" t="e">
            <v>#VALUE!</v>
          </cell>
          <cell r="P53" t="e">
            <v>#VALUE!</v>
          </cell>
          <cell r="Q53" t="e">
            <v>#VALUE!</v>
          </cell>
          <cell r="R53" t="e">
            <v>#VALUE!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D54">
            <v>0</v>
          </cell>
          <cell r="E54" t="e">
            <v>#VALUE!</v>
          </cell>
          <cell r="F54" t="e">
            <v>#VALUE!</v>
          </cell>
          <cell r="G54" t="e">
            <v>#VALUE!</v>
          </cell>
          <cell r="H54" t="e">
            <v>#VALUE!</v>
          </cell>
          <cell r="I54" t="e">
            <v>#VALUE!</v>
          </cell>
          <cell r="J54" t="e">
            <v>#VALUE!</v>
          </cell>
          <cell r="K54" t="e">
            <v>#VALUE!</v>
          </cell>
          <cell r="L54" t="e">
            <v>#VALUE!</v>
          </cell>
          <cell r="M54" t="e">
            <v>#VALUE!</v>
          </cell>
          <cell r="N54" t="e">
            <v>#VALUE!</v>
          </cell>
          <cell r="O54" t="e">
            <v>#VALUE!</v>
          </cell>
          <cell r="P54" t="e">
            <v>#VALUE!</v>
          </cell>
          <cell r="Q54" t="e">
            <v>#VALUE!</v>
          </cell>
          <cell r="R54" t="e">
            <v>#VALUE!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</row>
        <row r="55">
          <cell r="D55">
            <v>0</v>
          </cell>
          <cell r="E55" t="e">
            <v>#VALUE!</v>
          </cell>
          <cell r="F55" t="e">
            <v>#VALUE!</v>
          </cell>
          <cell r="G55" t="e">
            <v>#VALUE!</v>
          </cell>
          <cell r="H55" t="e">
            <v>#VALUE!</v>
          </cell>
          <cell r="I55" t="e">
            <v>#VALUE!</v>
          </cell>
          <cell r="J55" t="e">
            <v>#VALUE!</v>
          </cell>
          <cell r="K55" t="e">
            <v>#VALUE!</v>
          </cell>
          <cell r="L55" t="e">
            <v>#VALUE!</v>
          </cell>
          <cell r="M55" t="e">
            <v>#VALUE!</v>
          </cell>
          <cell r="N55" t="e">
            <v>#VALUE!</v>
          </cell>
          <cell r="O55" t="e">
            <v>#VALUE!</v>
          </cell>
          <cell r="P55" t="e">
            <v>#VALUE!</v>
          </cell>
          <cell r="Q55" t="e">
            <v>#VALUE!</v>
          </cell>
          <cell r="R55" t="e">
            <v>#VALUE!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6">
          <cell r="D56">
            <v>0</v>
          </cell>
          <cell r="E56" t="e">
            <v>#VALUE!</v>
          </cell>
          <cell r="F56" t="e">
            <v>#VALUE!</v>
          </cell>
          <cell r="G56" t="e">
            <v>#VALUE!</v>
          </cell>
          <cell r="H56" t="e">
            <v>#VALUE!</v>
          </cell>
          <cell r="I56" t="e">
            <v>#VALUE!</v>
          </cell>
          <cell r="J56" t="e">
            <v>#VALUE!</v>
          </cell>
          <cell r="K56" t="e">
            <v>#VALUE!</v>
          </cell>
          <cell r="L56" t="e">
            <v>#VALUE!</v>
          </cell>
          <cell r="M56" t="e">
            <v>#VALUE!</v>
          </cell>
          <cell r="N56" t="e">
            <v>#VALUE!</v>
          </cell>
          <cell r="O56" t="e">
            <v>#VALUE!</v>
          </cell>
          <cell r="P56" t="e">
            <v>#VALUE!</v>
          </cell>
          <cell r="Q56" t="e">
            <v>#VALUE!</v>
          </cell>
          <cell r="R56" t="e">
            <v>#VALUE!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D57">
            <v>0</v>
          </cell>
          <cell r="E57" t="e">
            <v>#VALUE!</v>
          </cell>
          <cell r="F57" t="e">
            <v>#VALUE!</v>
          </cell>
          <cell r="G57" t="e">
            <v>#VALUE!</v>
          </cell>
          <cell r="H57" t="e">
            <v>#VALUE!</v>
          </cell>
          <cell r="I57" t="e">
            <v>#VALUE!</v>
          </cell>
          <cell r="J57" t="e">
            <v>#VALUE!</v>
          </cell>
          <cell r="K57" t="e">
            <v>#VALUE!</v>
          </cell>
          <cell r="L57" t="e">
            <v>#VALUE!</v>
          </cell>
          <cell r="M57" t="e">
            <v>#VALUE!</v>
          </cell>
          <cell r="N57" t="e">
            <v>#VALUE!</v>
          </cell>
          <cell r="O57" t="e">
            <v>#VALUE!</v>
          </cell>
          <cell r="P57" t="e">
            <v>#VALUE!</v>
          </cell>
          <cell r="Q57" t="e">
            <v>#VALUE!</v>
          </cell>
          <cell r="R57" t="e">
            <v>#VALUE!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</row>
        <row r="58">
          <cell r="D58">
            <v>0</v>
          </cell>
          <cell r="E58" t="e">
            <v>#VALUE!</v>
          </cell>
          <cell r="F58" t="e">
            <v>#VALUE!</v>
          </cell>
          <cell r="G58" t="e">
            <v>#VALUE!</v>
          </cell>
          <cell r="H58" t="e">
            <v>#VALUE!</v>
          </cell>
          <cell r="I58" t="e">
            <v>#VALUE!</v>
          </cell>
          <cell r="J58" t="e">
            <v>#VALUE!</v>
          </cell>
          <cell r="K58" t="e">
            <v>#VALUE!</v>
          </cell>
          <cell r="L58" t="e">
            <v>#VALUE!</v>
          </cell>
          <cell r="M58" t="e">
            <v>#VALUE!</v>
          </cell>
          <cell r="N58" t="e">
            <v>#VALUE!</v>
          </cell>
          <cell r="O58" t="e">
            <v>#VALUE!</v>
          </cell>
          <cell r="P58" t="e">
            <v>#VALUE!</v>
          </cell>
          <cell r="Q58" t="e">
            <v>#VALUE!</v>
          </cell>
          <cell r="R58" t="e">
            <v>#VALUE!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</row>
        <row r="59">
          <cell r="D59">
            <v>0</v>
          </cell>
          <cell r="E59" t="e">
            <v>#VALUE!</v>
          </cell>
          <cell r="F59" t="e">
            <v>#VALUE!</v>
          </cell>
          <cell r="G59" t="e">
            <v>#VALUE!</v>
          </cell>
          <cell r="H59" t="e">
            <v>#VALUE!</v>
          </cell>
          <cell r="I59" t="e">
            <v>#VALUE!</v>
          </cell>
          <cell r="J59" t="e">
            <v>#VALUE!</v>
          </cell>
          <cell r="K59" t="e">
            <v>#VALUE!</v>
          </cell>
          <cell r="L59" t="e">
            <v>#VALUE!</v>
          </cell>
          <cell r="M59" t="e">
            <v>#VALUE!</v>
          </cell>
          <cell r="N59" t="e">
            <v>#VALUE!</v>
          </cell>
          <cell r="O59" t="e">
            <v>#VALUE!</v>
          </cell>
          <cell r="P59" t="e">
            <v>#VALUE!</v>
          </cell>
          <cell r="Q59" t="e">
            <v>#VALUE!</v>
          </cell>
          <cell r="R59" t="e">
            <v>#VALUE!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</row>
        <row r="60">
          <cell r="D60">
            <v>0</v>
          </cell>
          <cell r="E60" t="e">
            <v>#VALUE!</v>
          </cell>
          <cell r="F60" t="e">
            <v>#VALUE!</v>
          </cell>
          <cell r="G60" t="e">
            <v>#VALUE!</v>
          </cell>
          <cell r="H60" t="e">
            <v>#VALUE!</v>
          </cell>
          <cell r="I60" t="e">
            <v>#VALUE!</v>
          </cell>
          <cell r="J60" t="e">
            <v>#VALUE!</v>
          </cell>
          <cell r="K60" t="e">
            <v>#VALUE!</v>
          </cell>
          <cell r="L60" t="e">
            <v>#VALUE!</v>
          </cell>
          <cell r="M60" t="e">
            <v>#VALUE!</v>
          </cell>
          <cell r="N60" t="e">
            <v>#VALUE!</v>
          </cell>
          <cell r="O60" t="e">
            <v>#VALUE!</v>
          </cell>
          <cell r="P60" t="e">
            <v>#VALUE!</v>
          </cell>
          <cell r="Q60" t="e">
            <v>#VALUE!</v>
          </cell>
          <cell r="R60" t="e">
            <v>#VALUE!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</row>
        <row r="61">
          <cell r="D61">
            <v>0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  <cell r="K61" t="e">
            <v>#VALUE!</v>
          </cell>
          <cell r="L61" t="e">
            <v>#VALUE!</v>
          </cell>
          <cell r="M61" t="e">
            <v>#VALUE!</v>
          </cell>
          <cell r="N61" t="e">
            <v>#VALUE!</v>
          </cell>
          <cell r="O61" t="e">
            <v>#VALUE!</v>
          </cell>
          <cell r="P61" t="e">
            <v>#VALUE!</v>
          </cell>
          <cell r="Q61" t="e">
            <v>#VALUE!</v>
          </cell>
          <cell r="R61" t="e">
            <v>#VALUE!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</row>
        <row r="62">
          <cell r="D62">
            <v>0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  <cell r="K62" t="e">
            <v>#VALUE!</v>
          </cell>
          <cell r="L62" t="e">
            <v>#VALUE!</v>
          </cell>
          <cell r="M62" t="e">
            <v>#VALUE!</v>
          </cell>
          <cell r="N62" t="e">
            <v>#VALUE!</v>
          </cell>
          <cell r="O62" t="e">
            <v>#VALUE!</v>
          </cell>
          <cell r="P62" t="e">
            <v>#VALUE!</v>
          </cell>
          <cell r="Q62" t="e">
            <v>#VALUE!</v>
          </cell>
          <cell r="R62" t="e">
            <v>#VALUE!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</row>
        <row r="63">
          <cell r="D63">
            <v>0</v>
          </cell>
          <cell r="E63" t="e">
            <v>#VALUE!</v>
          </cell>
          <cell r="F63" t="e">
            <v>#VALUE!</v>
          </cell>
          <cell r="G63" t="e">
            <v>#VALUE!</v>
          </cell>
          <cell r="H63" t="e">
            <v>#VALUE!</v>
          </cell>
          <cell r="I63" t="e">
            <v>#VALUE!</v>
          </cell>
          <cell r="J63" t="e">
            <v>#VALUE!</v>
          </cell>
          <cell r="K63" t="e">
            <v>#VALUE!</v>
          </cell>
          <cell r="L63" t="e">
            <v>#VALUE!</v>
          </cell>
          <cell r="M63" t="e">
            <v>#VALUE!</v>
          </cell>
          <cell r="N63" t="e">
            <v>#VALUE!</v>
          </cell>
          <cell r="O63" t="e">
            <v>#VALUE!</v>
          </cell>
          <cell r="P63" t="e">
            <v>#VALUE!</v>
          </cell>
          <cell r="Q63" t="e">
            <v>#VALUE!</v>
          </cell>
          <cell r="R63" t="e">
            <v>#VALUE!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</row>
        <row r="64">
          <cell r="D64">
            <v>0</v>
          </cell>
          <cell r="E64" t="e">
            <v>#VALUE!</v>
          </cell>
          <cell r="F64" t="e">
            <v>#VALUE!</v>
          </cell>
          <cell r="G64" t="e">
            <v>#VALUE!</v>
          </cell>
          <cell r="H64" t="e">
            <v>#VALUE!</v>
          </cell>
          <cell r="I64" t="e">
            <v>#VALUE!</v>
          </cell>
          <cell r="J64" t="e">
            <v>#VALUE!</v>
          </cell>
          <cell r="K64" t="e">
            <v>#VALUE!</v>
          </cell>
          <cell r="L64" t="e">
            <v>#VALUE!</v>
          </cell>
          <cell r="M64" t="e">
            <v>#VALUE!</v>
          </cell>
          <cell r="N64" t="e">
            <v>#VALUE!</v>
          </cell>
          <cell r="O64" t="e">
            <v>#VALUE!</v>
          </cell>
          <cell r="P64" t="e">
            <v>#VALUE!</v>
          </cell>
          <cell r="Q64" t="e">
            <v>#VALUE!</v>
          </cell>
          <cell r="R64" t="e">
            <v>#VALUE!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</row>
        <row r="65">
          <cell r="D65">
            <v>0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 t="e">
            <v>#VALUE!</v>
          </cell>
          <cell r="Q65" t="e">
            <v>#VALUE!</v>
          </cell>
          <cell r="R65" t="e">
            <v>#VALUE!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D66">
            <v>0</v>
          </cell>
          <cell r="E66" t="e">
            <v>#VALUE!</v>
          </cell>
          <cell r="F66" t="e">
            <v>#VALUE!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 t="e">
            <v>#VALUE!</v>
          </cell>
          <cell r="Q66" t="e">
            <v>#VALUE!</v>
          </cell>
          <cell r="R66" t="e">
            <v>#VALUE!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</row>
        <row r="67">
          <cell r="D67">
            <v>0</v>
          </cell>
          <cell r="E67" t="e">
            <v>#VALUE!</v>
          </cell>
          <cell r="F67" t="e">
            <v>#VALUE!</v>
          </cell>
          <cell r="G67" t="e">
            <v>#VALUE!</v>
          </cell>
          <cell r="H67" t="e">
            <v>#VALUE!</v>
          </cell>
          <cell r="I67" t="e">
            <v>#VALUE!</v>
          </cell>
          <cell r="J67" t="e">
            <v>#VALUE!</v>
          </cell>
          <cell r="K67" t="e">
            <v>#VALUE!</v>
          </cell>
          <cell r="L67" t="e">
            <v>#VALUE!</v>
          </cell>
          <cell r="M67" t="e">
            <v>#VALUE!</v>
          </cell>
          <cell r="N67" t="e">
            <v>#VALUE!</v>
          </cell>
          <cell r="O67" t="e">
            <v>#VALUE!</v>
          </cell>
          <cell r="P67" t="e">
            <v>#VALUE!</v>
          </cell>
          <cell r="Q67" t="e">
            <v>#VALUE!</v>
          </cell>
          <cell r="R67" t="e">
            <v>#VALUE!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D68">
            <v>0</v>
          </cell>
          <cell r="E68" t="e">
            <v>#VALUE!</v>
          </cell>
          <cell r="F68" t="e">
            <v>#VALUE!</v>
          </cell>
          <cell r="G68" t="e">
            <v>#VALUE!</v>
          </cell>
          <cell r="H68" t="e">
            <v>#VALUE!</v>
          </cell>
          <cell r="I68" t="e">
            <v>#VALUE!</v>
          </cell>
          <cell r="J68" t="e">
            <v>#VALUE!</v>
          </cell>
          <cell r="K68" t="e">
            <v>#VALUE!</v>
          </cell>
          <cell r="L68" t="e">
            <v>#VALUE!</v>
          </cell>
          <cell r="M68" t="e">
            <v>#VALUE!</v>
          </cell>
          <cell r="N68" t="e">
            <v>#VALUE!</v>
          </cell>
          <cell r="O68" t="e">
            <v>#VALUE!</v>
          </cell>
          <cell r="P68" t="e">
            <v>#VALUE!</v>
          </cell>
          <cell r="Q68" t="e">
            <v>#VALUE!</v>
          </cell>
          <cell r="R68" t="e">
            <v>#VALUE!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D69">
            <v>0</v>
          </cell>
          <cell r="E69" t="e">
            <v>#VALUE!</v>
          </cell>
          <cell r="F69" t="e">
            <v>#VALUE!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 t="e">
            <v>#VALUE!</v>
          </cell>
          <cell r="Q69" t="e">
            <v>#VALUE!</v>
          </cell>
          <cell r="R69" t="e">
            <v>#VALUE!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</row>
        <row r="70">
          <cell r="D70">
            <v>0</v>
          </cell>
          <cell r="E70" t="e">
            <v>#VALUE!</v>
          </cell>
          <cell r="F70" t="e">
            <v>#VALUE!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 t="e">
            <v>#VALUE!</v>
          </cell>
          <cell r="Q70" t="e">
            <v>#VALUE!</v>
          </cell>
          <cell r="R70" t="e">
            <v>#VALUE!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D71">
            <v>0</v>
          </cell>
          <cell r="E71" t="e">
            <v>#VALUE!</v>
          </cell>
          <cell r="F71" t="e">
            <v>#VALUE!</v>
          </cell>
          <cell r="G71" t="e">
            <v>#VALUE!</v>
          </cell>
          <cell r="H71" t="e">
            <v>#VALUE!</v>
          </cell>
          <cell r="I71" t="e">
            <v>#VALUE!</v>
          </cell>
          <cell r="J71" t="e">
            <v>#VALUE!</v>
          </cell>
          <cell r="K71" t="e">
            <v>#VALUE!</v>
          </cell>
          <cell r="L71" t="e">
            <v>#VALUE!</v>
          </cell>
          <cell r="M71" t="e">
            <v>#VALUE!</v>
          </cell>
          <cell r="N71" t="e">
            <v>#VALUE!</v>
          </cell>
          <cell r="O71" t="e">
            <v>#VALUE!</v>
          </cell>
          <cell r="P71" t="e">
            <v>#VALUE!</v>
          </cell>
          <cell r="Q71" t="e">
            <v>#VALUE!</v>
          </cell>
          <cell r="R71" t="e">
            <v>#VALUE!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</row>
        <row r="72">
          <cell r="D72">
            <v>0</v>
          </cell>
          <cell r="E72" t="e">
            <v>#VALUE!</v>
          </cell>
          <cell r="F72" t="e">
            <v>#VALUE!</v>
          </cell>
          <cell r="G72" t="e">
            <v>#VALUE!</v>
          </cell>
          <cell r="H72" t="e">
            <v>#VALUE!</v>
          </cell>
          <cell r="I72" t="e">
            <v>#VALUE!</v>
          </cell>
          <cell r="J72" t="e">
            <v>#VALUE!</v>
          </cell>
          <cell r="K72" t="e">
            <v>#VALUE!</v>
          </cell>
          <cell r="L72" t="e">
            <v>#VALUE!</v>
          </cell>
          <cell r="M72" t="e">
            <v>#VALUE!</v>
          </cell>
          <cell r="N72" t="e">
            <v>#VALUE!</v>
          </cell>
          <cell r="O72" t="e">
            <v>#VALUE!</v>
          </cell>
          <cell r="P72" t="e">
            <v>#VALUE!</v>
          </cell>
          <cell r="Q72" t="e">
            <v>#VALUE!</v>
          </cell>
          <cell r="R72" t="e">
            <v>#VALUE!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</row>
        <row r="73">
          <cell r="D73">
            <v>0</v>
          </cell>
          <cell r="E73" t="e">
            <v>#VALUE!</v>
          </cell>
          <cell r="F73" t="e">
            <v>#VALUE!</v>
          </cell>
          <cell r="G73" t="e">
            <v>#VALUE!</v>
          </cell>
          <cell r="H73" t="e">
            <v>#VALUE!</v>
          </cell>
          <cell r="I73" t="e">
            <v>#VALUE!</v>
          </cell>
          <cell r="J73" t="e">
            <v>#VALUE!</v>
          </cell>
          <cell r="K73" t="e">
            <v>#VALUE!</v>
          </cell>
          <cell r="L73" t="e">
            <v>#VALUE!</v>
          </cell>
          <cell r="M73" t="e">
            <v>#VALUE!</v>
          </cell>
          <cell r="N73" t="e">
            <v>#VALUE!</v>
          </cell>
          <cell r="O73" t="e">
            <v>#VALUE!</v>
          </cell>
          <cell r="P73" t="e">
            <v>#VALUE!</v>
          </cell>
          <cell r="Q73" t="e">
            <v>#VALUE!</v>
          </cell>
          <cell r="R73" t="e">
            <v>#VALUE!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</row>
        <row r="74">
          <cell r="D74">
            <v>0</v>
          </cell>
          <cell r="E74" t="e">
            <v>#VALUE!</v>
          </cell>
          <cell r="F74" t="e">
            <v>#VALUE!</v>
          </cell>
          <cell r="G74" t="e">
            <v>#VALUE!</v>
          </cell>
          <cell r="H74" t="e">
            <v>#VALUE!</v>
          </cell>
          <cell r="I74" t="e">
            <v>#VALUE!</v>
          </cell>
          <cell r="J74" t="e">
            <v>#VALUE!</v>
          </cell>
          <cell r="K74" t="e">
            <v>#VALUE!</v>
          </cell>
          <cell r="L74" t="e">
            <v>#VALUE!</v>
          </cell>
          <cell r="M74" t="e">
            <v>#VALUE!</v>
          </cell>
          <cell r="N74" t="e">
            <v>#VALUE!</v>
          </cell>
          <cell r="O74" t="e">
            <v>#VALUE!</v>
          </cell>
          <cell r="P74" t="e">
            <v>#VALUE!</v>
          </cell>
          <cell r="Q74" t="e">
            <v>#VALUE!</v>
          </cell>
          <cell r="R74" t="e">
            <v>#VALUE!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</row>
        <row r="75">
          <cell r="D75">
            <v>0</v>
          </cell>
          <cell r="E75" t="e">
            <v>#VALUE!</v>
          </cell>
          <cell r="F75" t="e">
            <v>#VALUE!</v>
          </cell>
          <cell r="G75" t="e">
            <v>#VALUE!</v>
          </cell>
          <cell r="H75" t="e">
            <v>#VALUE!</v>
          </cell>
          <cell r="I75" t="e">
            <v>#VALUE!</v>
          </cell>
          <cell r="J75" t="e">
            <v>#VALUE!</v>
          </cell>
          <cell r="K75" t="e">
            <v>#VALUE!</v>
          </cell>
          <cell r="L75" t="e">
            <v>#VALUE!</v>
          </cell>
          <cell r="M75" t="e">
            <v>#VALUE!</v>
          </cell>
          <cell r="N75" t="e">
            <v>#VALUE!</v>
          </cell>
          <cell r="O75" t="e">
            <v>#VALUE!</v>
          </cell>
          <cell r="P75" t="e">
            <v>#VALUE!</v>
          </cell>
          <cell r="Q75" t="e">
            <v>#VALUE!</v>
          </cell>
          <cell r="R75" t="e">
            <v>#VALUE!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</row>
        <row r="80">
          <cell r="D80">
            <v>0</v>
          </cell>
          <cell r="E80" t="e">
            <v>#VALUE!</v>
          </cell>
          <cell r="F80" t="e">
            <v>#VALUE!</v>
          </cell>
          <cell r="G80" t="e">
            <v>#VALUE!</v>
          </cell>
          <cell r="H80" t="e">
            <v>#VALUE!</v>
          </cell>
          <cell r="I80" t="e">
            <v>#VALUE!</v>
          </cell>
          <cell r="J80" t="e">
            <v>#VALUE!</v>
          </cell>
          <cell r="K80" t="e">
            <v>#VALUE!</v>
          </cell>
          <cell r="L80" t="e">
            <v>#VALUE!</v>
          </cell>
          <cell r="M80" t="e">
            <v>#VALUE!</v>
          </cell>
          <cell r="N80" t="e">
            <v>#VALUE!</v>
          </cell>
          <cell r="O80" t="e">
            <v>#VALUE!</v>
          </cell>
          <cell r="P80" t="e">
            <v>#VALUE!</v>
          </cell>
          <cell r="Q80" t="e">
            <v>#VALUE!</v>
          </cell>
          <cell r="R80" t="e">
            <v>#VALUE!</v>
          </cell>
          <cell r="S80" t="e">
            <v>#VALUE!</v>
          </cell>
          <cell r="T80" t="e">
            <v>#VALUE!</v>
          </cell>
          <cell r="U80" t="e">
            <v>#VALUE!</v>
          </cell>
          <cell r="V80" t="e">
            <v>#VALUE!</v>
          </cell>
          <cell r="W80" t="e">
            <v>#VALUE!</v>
          </cell>
          <cell r="X80" t="e">
            <v>#VALUE!</v>
          </cell>
          <cell r="Y80" t="e">
            <v>#VALUE!</v>
          </cell>
          <cell r="Z80" t="e">
            <v>#VALUE!</v>
          </cell>
          <cell r="AA80" t="e">
            <v>#VALUE!</v>
          </cell>
          <cell r="AB80" t="e">
            <v>#VALUE!</v>
          </cell>
          <cell r="AC80" t="e">
            <v>#VALUE!</v>
          </cell>
          <cell r="AD80" t="e">
            <v>#VALUE!</v>
          </cell>
          <cell r="AE80" t="e">
            <v>#VALUE!</v>
          </cell>
          <cell r="AF80" t="e">
            <v>#VALUE!</v>
          </cell>
          <cell r="AG80" t="e">
            <v>#VALUE!</v>
          </cell>
          <cell r="AH80" t="e">
            <v>#VALUE!</v>
          </cell>
          <cell r="AI80" t="e">
            <v>#VALUE!</v>
          </cell>
          <cell r="AJ80" t="e">
            <v>#VALUE!</v>
          </cell>
          <cell r="AK80" t="e">
            <v>#VALUE!</v>
          </cell>
          <cell r="AL80" t="e">
            <v>#VALUE!</v>
          </cell>
        </row>
        <row r="81">
          <cell r="D81">
            <v>0</v>
          </cell>
          <cell r="E81" t="e">
            <v>#VALUE!</v>
          </cell>
          <cell r="F81" t="e">
            <v>#VALUE!</v>
          </cell>
          <cell r="G81" t="e">
            <v>#VALUE!</v>
          </cell>
          <cell r="H81" t="e">
            <v>#VALUE!</v>
          </cell>
          <cell r="I81" t="e">
            <v>#VALUE!</v>
          </cell>
          <cell r="J81" t="e">
            <v>#VALUE!</v>
          </cell>
          <cell r="K81" t="e">
            <v>#VALUE!</v>
          </cell>
          <cell r="L81" t="e">
            <v>#VALUE!</v>
          </cell>
          <cell r="M81" t="e">
            <v>#VALUE!</v>
          </cell>
          <cell r="N81" t="e">
            <v>#VALUE!</v>
          </cell>
          <cell r="O81" t="e">
            <v>#VALUE!</v>
          </cell>
          <cell r="P81" t="e">
            <v>#VALUE!</v>
          </cell>
          <cell r="Q81" t="e">
            <v>#VALUE!</v>
          </cell>
          <cell r="R81" t="e">
            <v>#VALUE!</v>
          </cell>
          <cell r="S81" t="e">
            <v>#VALUE!</v>
          </cell>
          <cell r="T81" t="e">
            <v>#VALUE!</v>
          </cell>
          <cell r="U81" t="e">
            <v>#VALUE!</v>
          </cell>
          <cell r="V81" t="e">
            <v>#VALUE!</v>
          </cell>
          <cell r="W81" t="e">
            <v>#VALUE!</v>
          </cell>
          <cell r="X81" t="e">
            <v>#VALUE!</v>
          </cell>
          <cell r="Y81" t="e">
            <v>#VALUE!</v>
          </cell>
          <cell r="Z81" t="e">
            <v>#VALUE!</v>
          </cell>
          <cell r="AA81" t="e">
            <v>#VALUE!</v>
          </cell>
          <cell r="AB81" t="e">
            <v>#VALUE!</v>
          </cell>
          <cell r="AC81" t="e">
            <v>#VALUE!</v>
          </cell>
          <cell r="AD81" t="e">
            <v>#VALUE!</v>
          </cell>
          <cell r="AE81" t="e">
            <v>#VALUE!</v>
          </cell>
          <cell r="AF81" t="e">
            <v>#VALUE!</v>
          </cell>
          <cell r="AG81" t="e">
            <v>#VALUE!</v>
          </cell>
          <cell r="AH81" t="e">
            <v>#VALUE!</v>
          </cell>
          <cell r="AI81" t="e">
            <v>#VALUE!</v>
          </cell>
          <cell r="AJ81" t="e">
            <v>#VALUE!</v>
          </cell>
          <cell r="AK81" t="e">
            <v>#VALUE!</v>
          </cell>
          <cell r="AL81" t="e">
            <v>#VALUE!</v>
          </cell>
        </row>
        <row r="82">
          <cell r="D82">
            <v>0</v>
          </cell>
          <cell r="E82" t="e">
            <v>#VALUE!</v>
          </cell>
          <cell r="F82" t="e">
            <v>#VALUE!</v>
          </cell>
          <cell r="G82" t="e">
            <v>#VALUE!</v>
          </cell>
          <cell r="H82" t="e">
            <v>#VALUE!</v>
          </cell>
          <cell r="I82" t="e">
            <v>#VALUE!</v>
          </cell>
          <cell r="J82" t="e">
            <v>#VALUE!</v>
          </cell>
          <cell r="K82" t="e">
            <v>#VALUE!</v>
          </cell>
          <cell r="L82" t="e">
            <v>#VALUE!</v>
          </cell>
          <cell r="M82" t="e">
            <v>#VALUE!</v>
          </cell>
          <cell r="N82" t="e">
            <v>#VALUE!</v>
          </cell>
          <cell r="O82" t="e">
            <v>#VALUE!</v>
          </cell>
          <cell r="P82" t="e">
            <v>#VALUE!</v>
          </cell>
          <cell r="Q82" t="e">
            <v>#VALUE!</v>
          </cell>
          <cell r="R82" t="e">
            <v>#VALUE!</v>
          </cell>
          <cell r="S82" t="e">
            <v>#VALUE!</v>
          </cell>
          <cell r="T82" t="e">
            <v>#VALUE!</v>
          </cell>
          <cell r="U82" t="e">
            <v>#VALUE!</v>
          </cell>
          <cell r="V82" t="e">
            <v>#VALUE!</v>
          </cell>
          <cell r="W82" t="e">
            <v>#VALUE!</v>
          </cell>
          <cell r="X82" t="e">
            <v>#VALUE!</v>
          </cell>
          <cell r="Y82" t="e">
            <v>#VALUE!</v>
          </cell>
          <cell r="Z82" t="e">
            <v>#VALUE!</v>
          </cell>
          <cell r="AA82" t="e">
            <v>#VALUE!</v>
          </cell>
          <cell r="AB82" t="e">
            <v>#VALUE!</v>
          </cell>
          <cell r="AC82" t="e">
            <v>#VALUE!</v>
          </cell>
          <cell r="AD82" t="e">
            <v>#VALUE!</v>
          </cell>
          <cell r="AE82" t="e">
            <v>#VALUE!</v>
          </cell>
          <cell r="AF82" t="e">
            <v>#VALUE!</v>
          </cell>
          <cell r="AG82" t="e">
            <v>#VALUE!</v>
          </cell>
          <cell r="AH82" t="e">
            <v>#VALUE!</v>
          </cell>
          <cell r="AI82" t="e">
            <v>#VALUE!</v>
          </cell>
          <cell r="AJ82" t="e">
            <v>#VALUE!</v>
          </cell>
          <cell r="AK82" t="e">
            <v>#VALUE!</v>
          </cell>
          <cell r="AL82" t="e">
            <v>#VALUE!</v>
          </cell>
        </row>
        <row r="83">
          <cell r="D83">
            <v>0</v>
          </cell>
          <cell r="E83" t="e">
            <v>#VALUE!</v>
          </cell>
          <cell r="F83" t="e">
            <v>#VALUE!</v>
          </cell>
          <cell r="G83" t="e">
            <v>#VALUE!</v>
          </cell>
          <cell r="H83" t="e">
            <v>#VALUE!</v>
          </cell>
          <cell r="I83" t="e">
            <v>#VALUE!</v>
          </cell>
          <cell r="J83" t="e">
            <v>#VALUE!</v>
          </cell>
          <cell r="K83" t="e">
            <v>#VALUE!</v>
          </cell>
          <cell r="L83" t="e">
            <v>#VALUE!</v>
          </cell>
          <cell r="M83" t="e">
            <v>#VALUE!</v>
          </cell>
          <cell r="N83" t="e">
            <v>#VALUE!</v>
          </cell>
          <cell r="O83" t="e">
            <v>#VALUE!</v>
          </cell>
          <cell r="P83" t="e">
            <v>#VALUE!</v>
          </cell>
          <cell r="Q83" t="e">
            <v>#VALUE!</v>
          </cell>
          <cell r="R83" t="e">
            <v>#VALUE!</v>
          </cell>
          <cell r="S83" t="e">
            <v>#VALUE!</v>
          </cell>
          <cell r="T83" t="e">
            <v>#VALUE!</v>
          </cell>
          <cell r="U83" t="e">
            <v>#VALUE!</v>
          </cell>
          <cell r="V83" t="e">
            <v>#VALUE!</v>
          </cell>
          <cell r="W83" t="e">
            <v>#VALUE!</v>
          </cell>
          <cell r="X83" t="e">
            <v>#VALUE!</v>
          </cell>
          <cell r="Y83" t="e">
            <v>#VALUE!</v>
          </cell>
          <cell r="Z83" t="e">
            <v>#VALUE!</v>
          </cell>
          <cell r="AA83" t="e">
            <v>#VALUE!</v>
          </cell>
          <cell r="AB83" t="e">
            <v>#VALUE!</v>
          </cell>
          <cell r="AC83" t="e">
            <v>#VALUE!</v>
          </cell>
          <cell r="AD83" t="e">
            <v>#VALUE!</v>
          </cell>
          <cell r="AE83" t="e">
            <v>#VALUE!</v>
          </cell>
          <cell r="AF83" t="e">
            <v>#VALUE!</v>
          </cell>
          <cell r="AG83" t="e">
            <v>#VALUE!</v>
          </cell>
          <cell r="AH83" t="e">
            <v>#VALUE!</v>
          </cell>
          <cell r="AI83" t="e">
            <v>#VALUE!</v>
          </cell>
          <cell r="AJ83" t="e">
            <v>#VALUE!</v>
          </cell>
          <cell r="AK83" t="e">
            <v>#VALUE!</v>
          </cell>
          <cell r="AL83" t="e">
            <v>#VALUE!</v>
          </cell>
        </row>
        <row r="84">
          <cell r="D84">
            <v>0</v>
          </cell>
          <cell r="E84" t="e">
            <v>#VALUE!</v>
          </cell>
          <cell r="F84" t="e">
            <v>#VALUE!</v>
          </cell>
          <cell r="G84" t="e">
            <v>#VALUE!</v>
          </cell>
          <cell r="H84" t="e">
            <v>#VALUE!</v>
          </cell>
          <cell r="I84" t="e">
            <v>#VALUE!</v>
          </cell>
          <cell r="J84" t="e">
            <v>#VALUE!</v>
          </cell>
          <cell r="K84" t="e">
            <v>#VALUE!</v>
          </cell>
          <cell r="L84" t="e">
            <v>#VALUE!</v>
          </cell>
          <cell r="M84" t="e">
            <v>#VALUE!</v>
          </cell>
          <cell r="N84" t="e">
            <v>#VALUE!</v>
          </cell>
          <cell r="O84" t="e">
            <v>#VALUE!</v>
          </cell>
          <cell r="P84" t="e">
            <v>#VALUE!</v>
          </cell>
          <cell r="Q84" t="e">
            <v>#VALUE!</v>
          </cell>
          <cell r="R84" t="e">
            <v>#VALUE!</v>
          </cell>
          <cell r="S84" t="e">
            <v>#VALUE!</v>
          </cell>
          <cell r="T84" t="e">
            <v>#VALUE!</v>
          </cell>
          <cell r="U84" t="e">
            <v>#VALUE!</v>
          </cell>
          <cell r="V84" t="e">
            <v>#VALUE!</v>
          </cell>
          <cell r="W84" t="e">
            <v>#VALUE!</v>
          </cell>
          <cell r="X84" t="e">
            <v>#VALUE!</v>
          </cell>
          <cell r="Y84" t="e">
            <v>#VALUE!</v>
          </cell>
          <cell r="Z84" t="e">
            <v>#VALUE!</v>
          </cell>
          <cell r="AA84" t="e">
            <v>#VALUE!</v>
          </cell>
          <cell r="AB84" t="e">
            <v>#VALUE!</v>
          </cell>
          <cell r="AC84" t="e">
            <v>#VALUE!</v>
          </cell>
          <cell r="AD84" t="e">
            <v>#VALUE!</v>
          </cell>
          <cell r="AE84" t="e">
            <v>#VALUE!</v>
          </cell>
          <cell r="AF84" t="e">
            <v>#VALUE!</v>
          </cell>
          <cell r="AG84" t="e">
            <v>#VALUE!</v>
          </cell>
          <cell r="AH84" t="e">
            <v>#VALUE!</v>
          </cell>
          <cell r="AI84" t="e">
            <v>#VALUE!</v>
          </cell>
          <cell r="AJ84" t="e">
            <v>#VALUE!</v>
          </cell>
          <cell r="AK84" t="e">
            <v>#VALUE!</v>
          </cell>
          <cell r="AL84" t="e">
            <v>#VALUE!</v>
          </cell>
        </row>
        <row r="85">
          <cell r="D85">
            <v>0</v>
          </cell>
          <cell r="E85" t="e">
            <v>#VALUE!</v>
          </cell>
          <cell r="F85" t="e">
            <v>#VALUE!</v>
          </cell>
          <cell r="G85" t="e">
            <v>#VALUE!</v>
          </cell>
          <cell r="H85" t="e">
            <v>#VALUE!</v>
          </cell>
          <cell r="I85" t="e">
            <v>#VALUE!</v>
          </cell>
          <cell r="J85" t="e">
            <v>#VALUE!</v>
          </cell>
          <cell r="K85" t="e">
            <v>#VALUE!</v>
          </cell>
          <cell r="L85" t="e">
            <v>#VALUE!</v>
          </cell>
          <cell r="M85" t="e">
            <v>#VALUE!</v>
          </cell>
          <cell r="N85" t="e">
            <v>#VALUE!</v>
          </cell>
          <cell r="O85" t="e">
            <v>#VALUE!</v>
          </cell>
          <cell r="P85" t="e">
            <v>#VALUE!</v>
          </cell>
          <cell r="Q85" t="e">
            <v>#VALUE!</v>
          </cell>
          <cell r="R85" t="e">
            <v>#VALUE!</v>
          </cell>
          <cell r="S85" t="e">
            <v>#VALUE!</v>
          </cell>
          <cell r="T85" t="e">
            <v>#VALUE!</v>
          </cell>
          <cell r="U85" t="e">
            <v>#VALUE!</v>
          </cell>
          <cell r="V85" t="e">
            <v>#VALUE!</v>
          </cell>
          <cell r="W85" t="e">
            <v>#VALUE!</v>
          </cell>
          <cell r="X85" t="e">
            <v>#VALUE!</v>
          </cell>
          <cell r="Y85" t="e">
            <v>#VALUE!</v>
          </cell>
          <cell r="Z85" t="e">
            <v>#VALUE!</v>
          </cell>
          <cell r="AA85" t="e">
            <v>#VALUE!</v>
          </cell>
          <cell r="AB85" t="e">
            <v>#VALUE!</v>
          </cell>
          <cell r="AC85" t="e">
            <v>#VALUE!</v>
          </cell>
          <cell r="AD85" t="e">
            <v>#VALUE!</v>
          </cell>
          <cell r="AE85" t="e">
            <v>#VALUE!</v>
          </cell>
          <cell r="AF85" t="e">
            <v>#VALUE!</v>
          </cell>
          <cell r="AG85" t="e">
            <v>#VALUE!</v>
          </cell>
          <cell r="AH85" t="e">
            <v>#VALUE!</v>
          </cell>
          <cell r="AI85" t="e">
            <v>#VALUE!</v>
          </cell>
          <cell r="AJ85" t="e">
            <v>#VALUE!</v>
          </cell>
          <cell r="AK85" t="e">
            <v>#VALUE!</v>
          </cell>
          <cell r="AL85" t="e">
            <v>#VALUE!</v>
          </cell>
        </row>
        <row r="86">
          <cell r="D86">
            <v>0</v>
          </cell>
          <cell r="E86" t="e">
            <v>#VALUE!</v>
          </cell>
          <cell r="F86" t="e">
            <v>#VALUE!</v>
          </cell>
          <cell r="G86" t="e">
            <v>#VALUE!</v>
          </cell>
          <cell r="H86" t="e">
            <v>#VALUE!</v>
          </cell>
          <cell r="I86" t="e">
            <v>#VALUE!</v>
          </cell>
          <cell r="J86" t="e">
            <v>#VALUE!</v>
          </cell>
          <cell r="K86" t="e">
            <v>#VALUE!</v>
          </cell>
          <cell r="L86" t="e">
            <v>#VALUE!</v>
          </cell>
          <cell r="M86" t="e">
            <v>#VALUE!</v>
          </cell>
          <cell r="N86" t="e">
            <v>#VALUE!</v>
          </cell>
          <cell r="O86" t="e">
            <v>#VALUE!</v>
          </cell>
          <cell r="P86" t="e">
            <v>#VALUE!</v>
          </cell>
          <cell r="Q86" t="e">
            <v>#VALUE!</v>
          </cell>
          <cell r="R86" t="e">
            <v>#VALUE!</v>
          </cell>
          <cell r="S86" t="e">
            <v>#VALUE!</v>
          </cell>
          <cell r="T86" t="e">
            <v>#VALUE!</v>
          </cell>
          <cell r="U86" t="e">
            <v>#VALUE!</v>
          </cell>
          <cell r="V86" t="e">
            <v>#VALUE!</v>
          </cell>
          <cell r="W86" t="e">
            <v>#VALUE!</v>
          </cell>
          <cell r="X86" t="e">
            <v>#VALUE!</v>
          </cell>
          <cell r="Y86" t="e">
            <v>#VALUE!</v>
          </cell>
          <cell r="Z86" t="e">
            <v>#VALUE!</v>
          </cell>
          <cell r="AA86" t="e">
            <v>#VALUE!</v>
          </cell>
          <cell r="AB86" t="e">
            <v>#VALUE!</v>
          </cell>
          <cell r="AC86" t="e">
            <v>#VALUE!</v>
          </cell>
          <cell r="AD86" t="e">
            <v>#VALUE!</v>
          </cell>
          <cell r="AE86" t="e">
            <v>#VALUE!</v>
          </cell>
          <cell r="AF86" t="e">
            <v>#VALUE!</v>
          </cell>
          <cell r="AG86" t="e">
            <v>#VALUE!</v>
          </cell>
          <cell r="AH86" t="e">
            <v>#VALUE!</v>
          </cell>
          <cell r="AI86" t="e">
            <v>#VALUE!</v>
          </cell>
          <cell r="AJ86" t="e">
            <v>#VALUE!</v>
          </cell>
          <cell r="AK86" t="e">
            <v>#VALUE!</v>
          </cell>
          <cell r="AL86" t="e">
            <v>#VALUE!</v>
          </cell>
        </row>
        <row r="87">
          <cell r="D87">
            <v>0</v>
          </cell>
          <cell r="E87" t="e">
            <v>#VALUE!</v>
          </cell>
          <cell r="F87" t="e">
            <v>#VALUE!</v>
          </cell>
          <cell r="G87" t="e">
            <v>#VALUE!</v>
          </cell>
          <cell r="H87" t="e">
            <v>#VALUE!</v>
          </cell>
          <cell r="I87" t="e">
            <v>#VALUE!</v>
          </cell>
          <cell r="J87" t="e">
            <v>#VALUE!</v>
          </cell>
          <cell r="K87" t="e">
            <v>#VALUE!</v>
          </cell>
          <cell r="L87" t="e">
            <v>#VALUE!</v>
          </cell>
          <cell r="M87" t="e">
            <v>#VALUE!</v>
          </cell>
          <cell r="N87" t="e">
            <v>#VALUE!</v>
          </cell>
          <cell r="O87" t="e">
            <v>#VALUE!</v>
          </cell>
          <cell r="P87" t="e">
            <v>#VALUE!</v>
          </cell>
          <cell r="Q87" t="e">
            <v>#VALUE!</v>
          </cell>
          <cell r="R87" t="e">
            <v>#VALUE!</v>
          </cell>
          <cell r="S87" t="e">
            <v>#VALUE!</v>
          </cell>
          <cell r="T87" t="e">
            <v>#VALUE!</v>
          </cell>
          <cell r="U87" t="e">
            <v>#VALUE!</v>
          </cell>
          <cell r="V87" t="e">
            <v>#VALUE!</v>
          </cell>
          <cell r="W87" t="e">
            <v>#VALUE!</v>
          </cell>
          <cell r="X87" t="e">
            <v>#VALUE!</v>
          </cell>
          <cell r="Y87" t="e">
            <v>#VALUE!</v>
          </cell>
          <cell r="Z87" t="e">
            <v>#VALUE!</v>
          </cell>
          <cell r="AA87" t="e">
            <v>#VALUE!</v>
          </cell>
          <cell r="AB87" t="e">
            <v>#VALUE!</v>
          </cell>
          <cell r="AC87" t="e">
            <v>#VALUE!</v>
          </cell>
          <cell r="AD87" t="e">
            <v>#VALUE!</v>
          </cell>
          <cell r="AE87" t="e">
            <v>#VALUE!</v>
          </cell>
          <cell r="AF87" t="e">
            <v>#VALUE!</v>
          </cell>
          <cell r="AG87" t="e">
            <v>#VALUE!</v>
          </cell>
          <cell r="AH87" t="e">
            <v>#VALUE!</v>
          </cell>
          <cell r="AI87" t="e">
            <v>#VALUE!</v>
          </cell>
          <cell r="AJ87" t="e">
            <v>#VALUE!</v>
          </cell>
          <cell r="AK87" t="e">
            <v>#VALUE!</v>
          </cell>
          <cell r="AL87" t="e">
            <v>#VALUE!</v>
          </cell>
        </row>
        <row r="88">
          <cell r="D88">
            <v>0</v>
          </cell>
          <cell r="E88" t="e">
            <v>#VALUE!</v>
          </cell>
          <cell r="F88" t="e">
            <v>#VALUE!</v>
          </cell>
          <cell r="G88" t="e">
            <v>#VALUE!</v>
          </cell>
          <cell r="H88" t="e">
            <v>#VALUE!</v>
          </cell>
          <cell r="I88" t="e">
            <v>#VALUE!</v>
          </cell>
          <cell r="J88" t="e">
            <v>#VALUE!</v>
          </cell>
          <cell r="K88" t="e">
            <v>#VALUE!</v>
          </cell>
          <cell r="L88" t="e">
            <v>#VALUE!</v>
          </cell>
          <cell r="M88" t="e">
            <v>#VALUE!</v>
          </cell>
          <cell r="N88" t="e">
            <v>#VALUE!</v>
          </cell>
          <cell r="O88" t="e">
            <v>#VALUE!</v>
          </cell>
          <cell r="P88" t="e">
            <v>#VALUE!</v>
          </cell>
          <cell r="Q88" t="e">
            <v>#VALUE!</v>
          </cell>
          <cell r="R88" t="e">
            <v>#VALUE!</v>
          </cell>
          <cell r="S88" t="e">
            <v>#VALUE!</v>
          </cell>
          <cell r="T88" t="e">
            <v>#VALUE!</v>
          </cell>
          <cell r="U88" t="e">
            <v>#VALUE!</v>
          </cell>
          <cell r="V88" t="e">
            <v>#VALUE!</v>
          </cell>
          <cell r="W88" t="e">
            <v>#VALUE!</v>
          </cell>
          <cell r="X88" t="e">
            <v>#VALUE!</v>
          </cell>
          <cell r="Y88" t="e">
            <v>#VALUE!</v>
          </cell>
          <cell r="Z88" t="e">
            <v>#VALUE!</v>
          </cell>
          <cell r="AA88" t="e">
            <v>#VALUE!</v>
          </cell>
          <cell r="AB88" t="e">
            <v>#VALUE!</v>
          </cell>
          <cell r="AC88" t="e">
            <v>#VALUE!</v>
          </cell>
          <cell r="AD88" t="e">
            <v>#VALUE!</v>
          </cell>
          <cell r="AE88" t="e">
            <v>#VALUE!</v>
          </cell>
          <cell r="AF88" t="e">
            <v>#VALUE!</v>
          </cell>
          <cell r="AG88" t="e">
            <v>#VALUE!</v>
          </cell>
          <cell r="AH88" t="e">
            <v>#VALUE!</v>
          </cell>
          <cell r="AI88" t="e">
            <v>#VALUE!</v>
          </cell>
          <cell r="AJ88" t="e">
            <v>#VALUE!</v>
          </cell>
          <cell r="AK88" t="e">
            <v>#VALUE!</v>
          </cell>
          <cell r="AL88" t="e">
            <v>#VALUE!</v>
          </cell>
        </row>
        <row r="89">
          <cell r="D89">
            <v>0</v>
          </cell>
          <cell r="E89" t="e">
            <v>#VALUE!</v>
          </cell>
          <cell r="F89" t="e">
            <v>#VALUE!</v>
          </cell>
          <cell r="G89" t="e">
            <v>#VALUE!</v>
          </cell>
          <cell r="H89" t="e">
            <v>#VALUE!</v>
          </cell>
          <cell r="I89" t="e">
            <v>#VALUE!</v>
          </cell>
          <cell r="J89" t="e">
            <v>#VALUE!</v>
          </cell>
          <cell r="K89" t="e">
            <v>#VALUE!</v>
          </cell>
          <cell r="L89" t="e">
            <v>#VALUE!</v>
          </cell>
          <cell r="M89" t="e">
            <v>#VALUE!</v>
          </cell>
          <cell r="N89" t="e">
            <v>#VALUE!</v>
          </cell>
          <cell r="O89" t="e">
            <v>#VALUE!</v>
          </cell>
          <cell r="P89" t="e">
            <v>#VALUE!</v>
          </cell>
          <cell r="Q89" t="e">
            <v>#VALUE!</v>
          </cell>
          <cell r="R89" t="e">
            <v>#VALUE!</v>
          </cell>
          <cell r="S89" t="e">
            <v>#VALUE!</v>
          </cell>
          <cell r="T89" t="e">
            <v>#VALUE!</v>
          </cell>
          <cell r="U89" t="e">
            <v>#VALUE!</v>
          </cell>
          <cell r="V89" t="e">
            <v>#VALUE!</v>
          </cell>
          <cell r="W89" t="e">
            <v>#VALUE!</v>
          </cell>
          <cell r="X89" t="e">
            <v>#VALUE!</v>
          </cell>
          <cell r="Y89" t="e">
            <v>#VALUE!</v>
          </cell>
          <cell r="Z89" t="e">
            <v>#VALUE!</v>
          </cell>
          <cell r="AA89" t="e">
            <v>#VALUE!</v>
          </cell>
          <cell r="AB89" t="e">
            <v>#VALUE!</v>
          </cell>
          <cell r="AC89" t="e">
            <v>#VALUE!</v>
          </cell>
          <cell r="AD89" t="e">
            <v>#VALUE!</v>
          </cell>
          <cell r="AE89" t="e">
            <v>#VALUE!</v>
          </cell>
          <cell r="AF89" t="e">
            <v>#VALUE!</v>
          </cell>
          <cell r="AG89" t="e">
            <v>#VALUE!</v>
          </cell>
          <cell r="AH89" t="e">
            <v>#VALUE!</v>
          </cell>
          <cell r="AI89" t="e">
            <v>#VALUE!</v>
          </cell>
          <cell r="AJ89" t="e">
            <v>#VALUE!</v>
          </cell>
          <cell r="AK89" t="e">
            <v>#VALUE!</v>
          </cell>
          <cell r="AL89" t="e">
            <v>#VALUE!</v>
          </cell>
        </row>
        <row r="90">
          <cell r="D90">
            <v>0</v>
          </cell>
          <cell r="E90" t="e">
            <v>#VALUE!</v>
          </cell>
          <cell r="F90" t="e">
            <v>#VALUE!</v>
          </cell>
          <cell r="G90" t="e">
            <v>#VALUE!</v>
          </cell>
          <cell r="H90" t="e">
            <v>#VALUE!</v>
          </cell>
          <cell r="I90" t="e">
            <v>#VALUE!</v>
          </cell>
          <cell r="J90" t="e">
            <v>#VALUE!</v>
          </cell>
          <cell r="K90" t="e">
            <v>#VALUE!</v>
          </cell>
          <cell r="L90" t="e">
            <v>#VALUE!</v>
          </cell>
          <cell r="M90" t="e">
            <v>#VALUE!</v>
          </cell>
          <cell r="N90" t="e">
            <v>#VALUE!</v>
          </cell>
          <cell r="O90" t="e">
            <v>#VALUE!</v>
          </cell>
          <cell r="P90" t="e">
            <v>#VALUE!</v>
          </cell>
          <cell r="Q90" t="e">
            <v>#VALUE!</v>
          </cell>
          <cell r="R90" t="e">
            <v>#VALUE!</v>
          </cell>
          <cell r="S90" t="e">
            <v>#VALUE!</v>
          </cell>
          <cell r="T90" t="e">
            <v>#VALUE!</v>
          </cell>
          <cell r="U90" t="e">
            <v>#VALUE!</v>
          </cell>
          <cell r="V90" t="e">
            <v>#VALUE!</v>
          </cell>
          <cell r="W90" t="e">
            <v>#VALUE!</v>
          </cell>
          <cell r="X90" t="e">
            <v>#VALUE!</v>
          </cell>
          <cell r="Y90" t="e">
            <v>#VALUE!</v>
          </cell>
          <cell r="Z90" t="e">
            <v>#VALUE!</v>
          </cell>
          <cell r="AA90" t="e">
            <v>#VALUE!</v>
          </cell>
          <cell r="AB90" t="e">
            <v>#VALUE!</v>
          </cell>
          <cell r="AC90" t="e">
            <v>#VALUE!</v>
          </cell>
          <cell r="AD90" t="e">
            <v>#VALUE!</v>
          </cell>
          <cell r="AE90" t="e">
            <v>#VALUE!</v>
          </cell>
          <cell r="AF90" t="e">
            <v>#VALUE!</v>
          </cell>
          <cell r="AG90" t="e">
            <v>#VALUE!</v>
          </cell>
          <cell r="AH90" t="e">
            <v>#VALUE!</v>
          </cell>
          <cell r="AI90" t="e">
            <v>#VALUE!</v>
          </cell>
          <cell r="AJ90" t="e">
            <v>#VALUE!</v>
          </cell>
          <cell r="AK90" t="e">
            <v>#VALUE!</v>
          </cell>
          <cell r="AL90" t="e">
            <v>#VALUE!</v>
          </cell>
        </row>
        <row r="91">
          <cell r="D91">
            <v>0</v>
          </cell>
          <cell r="E91" t="e">
            <v>#VALUE!</v>
          </cell>
          <cell r="F91" t="e">
            <v>#VALUE!</v>
          </cell>
          <cell r="G91" t="e">
            <v>#VALUE!</v>
          </cell>
          <cell r="H91" t="e">
            <v>#VALUE!</v>
          </cell>
          <cell r="I91" t="e">
            <v>#VALUE!</v>
          </cell>
          <cell r="J91" t="e">
            <v>#VALUE!</v>
          </cell>
          <cell r="K91" t="e">
            <v>#VALUE!</v>
          </cell>
          <cell r="L91" t="e">
            <v>#VALUE!</v>
          </cell>
          <cell r="M91" t="e">
            <v>#VALUE!</v>
          </cell>
          <cell r="N91" t="e">
            <v>#VALUE!</v>
          </cell>
          <cell r="O91" t="e">
            <v>#VALUE!</v>
          </cell>
          <cell r="P91" t="e">
            <v>#VALUE!</v>
          </cell>
          <cell r="Q91" t="e">
            <v>#VALUE!</v>
          </cell>
          <cell r="R91" t="e">
            <v>#VALUE!</v>
          </cell>
          <cell r="S91" t="e">
            <v>#VALUE!</v>
          </cell>
          <cell r="T91" t="e">
            <v>#VALUE!</v>
          </cell>
          <cell r="U91" t="e">
            <v>#VALUE!</v>
          </cell>
          <cell r="V91" t="e">
            <v>#VALUE!</v>
          </cell>
          <cell r="W91" t="e">
            <v>#VALUE!</v>
          </cell>
          <cell r="X91" t="e">
            <v>#VALUE!</v>
          </cell>
          <cell r="Y91" t="e">
            <v>#VALUE!</v>
          </cell>
          <cell r="Z91" t="e">
            <v>#VALUE!</v>
          </cell>
          <cell r="AA91" t="e">
            <v>#VALUE!</v>
          </cell>
          <cell r="AB91" t="e">
            <v>#VALUE!</v>
          </cell>
          <cell r="AC91" t="e">
            <v>#VALUE!</v>
          </cell>
          <cell r="AD91" t="e">
            <v>#VALUE!</v>
          </cell>
          <cell r="AE91" t="e">
            <v>#VALUE!</v>
          </cell>
          <cell r="AF91" t="e">
            <v>#VALUE!</v>
          </cell>
          <cell r="AG91" t="e">
            <v>#VALUE!</v>
          </cell>
          <cell r="AH91" t="e">
            <v>#VALUE!</v>
          </cell>
          <cell r="AI91" t="e">
            <v>#VALUE!</v>
          </cell>
          <cell r="AJ91" t="e">
            <v>#VALUE!</v>
          </cell>
          <cell r="AK91" t="e">
            <v>#VALUE!</v>
          </cell>
          <cell r="AL91" t="e">
            <v>#VALUE!</v>
          </cell>
        </row>
        <row r="92">
          <cell r="D92">
            <v>0</v>
          </cell>
          <cell r="E92" t="e">
            <v>#VALUE!</v>
          </cell>
          <cell r="F92" t="e">
            <v>#VALUE!</v>
          </cell>
          <cell r="G92" t="e">
            <v>#VALUE!</v>
          </cell>
          <cell r="H92" t="e">
            <v>#VALUE!</v>
          </cell>
          <cell r="I92" t="e">
            <v>#VALUE!</v>
          </cell>
          <cell r="J92" t="e">
            <v>#VALUE!</v>
          </cell>
          <cell r="K92" t="e">
            <v>#VALUE!</v>
          </cell>
          <cell r="L92" t="e">
            <v>#VALUE!</v>
          </cell>
          <cell r="M92" t="e">
            <v>#VALUE!</v>
          </cell>
          <cell r="N92" t="e">
            <v>#VALUE!</v>
          </cell>
          <cell r="O92" t="e">
            <v>#VALUE!</v>
          </cell>
          <cell r="P92" t="e">
            <v>#VALUE!</v>
          </cell>
          <cell r="Q92" t="e">
            <v>#VALUE!</v>
          </cell>
          <cell r="R92" t="e">
            <v>#VALUE!</v>
          </cell>
          <cell r="S92" t="e">
            <v>#VALUE!</v>
          </cell>
          <cell r="T92" t="e">
            <v>#VALUE!</v>
          </cell>
          <cell r="U92" t="e">
            <v>#VALUE!</v>
          </cell>
          <cell r="V92" t="e">
            <v>#VALUE!</v>
          </cell>
          <cell r="W92" t="e">
            <v>#VALUE!</v>
          </cell>
          <cell r="X92" t="e">
            <v>#VALUE!</v>
          </cell>
          <cell r="Y92" t="e">
            <v>#VALUE!</v>
          </cell>
          <cell r="Z92" t="e">
            <v>#VALUE!</v>
          </cell>
          <cell r="AA92" t="e">
            <v>#VALUE!</v>
          </cell>
          <cell r="AB92" t="e">
            <v>#VALUE!</v>
          </cell>
          <cell r="AC92" t="e">
            <v>#VALUE!</v>
          </cell>
          <cell r="AD92" t="e">
            <v>#VALUE!</v>
          </cell>
          <cell r="AE92" t="e">
            <v>#VALUE!</v>
          </cell>
          <cell r="AF92" t="e">
            <v>#VALUE!</v>
          </cell>
          <cell r="AG92" t="e">
            <v>#VALUE!</v>
          </cell>
          <cell r="AH92" t="e">
            <v>#VALUE!</v>
          </cell>
          <cell r="AI92" t="e">
            <v>#VALUE!</v>
          </cell>
          <cell r="AJ92" t="e">
            <v>#VALUE!</v>
          </cell>
          <cell r="AK92" t="e">
            <v>#VALUE!</v>
          </cell>
          <cell r="AL92" t="e">
            <v>#VALUE!</v>
          </cell>
        </row>
        <row r="93">
          <cell r="D93">
            <v>0</v>
          </cell>
          <cell r="E93" t="e">
            <v>#VALUE!</v>
          </cell>
          <cell r="F93" t="e">
            <v>#VALUE!</v>
          </cell>
          <cell r="G93" t="e">
            <v>#VALUE!</v>
          </cell>
          <cell r="H93" t="e">
            <v>#VALUE!</v>
          </cell>
          <cell r="I93" t="e">
            <v>#VALUE!</v>
          </cell>
          <cell r="J93" t="e">
            <v>#VALUE!</v>
          </cell>
          <cell r="K93" t="e">
            <v>#VALUE!</v>
          </cell>
          <cell r="L93" t="e">
            <v>#VALUE!</v>
          </cell>
          <cell r="M93" t="e">
            <v>#VALUE!</v>
          </cell>
          <cell r="N93" t="e">
            <v>#VALUE!</v>
          </cell>
          <cell r="O93" t="e">
            <v>#VALUE!</v>
          </cell>
          <cell r="P93" t="e">
            <v>#VALUE!</v>
          </cell>
          <cell r="Q93" t="e">
            <v>#VALUE!</v>
          </cell>
          <cell r="R93" t="e">
            <v>#VALUE!</v>
          </cell>
          <cell r="S93" t="e">
            <v>#VALUE!</v>
          </cell>
          <cell r="T93" t="e">
            <v>#VALUE!</v>
          </cell>
          <cell r="U93" t="e">
            <v>#VALUE!</v>
          </cell>
          <cell r="V93" t="e">
            <v>#VALUE!</v>
          </cell>
          <cell r="W93" t="e">
            <v>#VALUE!</v>
          </cell>
          <cell r="X93" t="e">
            <v>#VALUE!</v>
          </cell>
          <cell r="Y93" t="e">
            <v>#VALUE!</v>
          </cell>
          <cell r="Z93" t="e">
            <v>#VALUE!</v>
          </cell>
          <cell r="AA93" t="e">
            <v>#VALUE!</v>
          </cell>
          <cell r="AB93" t="e">
            <v>#VALUE!</v>
          </cell>
          <cell r="AC93" t="e">
            <v>#VALUE!</v>
          </cell>
          <cell r="AD93" t="e">
            <v>#VALUE!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L93" t="e">
            <v>#VALUE!</v>
          </cell>
        </row>
        <row r="94">
          <cell r="D94">
            <v>0</v>
          </cell>
          <cell r="E94" t="e">
            <v>#VALUE!</v>
          </cell>
          <cell r="F94" t="e">
            <v>#VALUE!</v>
          </cell>
          <cell r="G94" t="e">
            <v>#VALUE!</v>
          </cell>
          <cell r="H94" t="e">
            <v>#VALUE!</v>
          </cell>
          <cell r="I94" t="e">
            <v>#VALUE!</v>
          </cell>
          <cell r="J94" t="e">
            <v>#VALUE!</v>
          </cell>
          <cell r="K94" t="e">
            <v>#VALUE!</v>
          </cell>
          <cell r="L94" t="e">
            <v>#VALUE!</v>
          </cell>
          <cell r="M94" t="e">
            <v>#VALUE!</v>
          </cell>
          <cell r="N94" t="e">
            <v>#VALUE!</v>
          </cell>
          <cell r="O94" t="e">
            <v>#VALUE!</v>
          </cell>
          <cell r="P94" t="e">
            <v>#VALUE!</v>
          </cell>
          <cell r="Q94" t="e">
            <v>#VALUE!</v>
          </cell>
          <cell r="R94" t="e">
            <v>#VALUE!</v>
          </cell>
          <cell r="S94" t="e">
            <v>#VALUE!</v>
          </cell>
          <cell r="T94" t="e">
            <v>#VALUE!</v>
          </cell>
          <cell r="U94" t="e">
            <v>#VALUE!</v>
          </cell>
          <cell r="V94" t="e">
            <v>#VALUE!</v>
          </cell>
          <cell r="W94" t="e">
            <v>#VALUE!</v>
          </cell>
          <cell r="X94" t="e">
            <v>#VALUE!</v>
          </cell>
          <cell r="Y94" t="e">
            <v>#VALUE!</v>
          </cell>
          <cell r="Z94" t="e">
            <v>#VALUE!</v>
          </cell>
          <cell r="AA94" t="e">
            <v>#VALUE!</v>
          </cell>
          <cell r="AB94" t="e">
            <v>#VALUE!</v>
          </cell>
          <cell r="AC94" t="e">
            <v>#VALUE!</v>
          </cell>
          <cell r="AD94" t="e">
            <v>#VALUE!</v>
          </cell>
          <cell r="AE94" t="e">
            <v>#VALUE!</v>
          </cell>
          <cell r="AF94" t="e">
            <v>#VALUE!</v>
          </cell>
          <cell r="AG94" t="e">
            <v>#VALUE!</v>
          </cell>
          <cell r="AH94" t="e">
            <v>#VALUE!</v>
          </cell>
          <cell r="AI94" t="e">
            <v>#VALUE!</v>
          </cell>
          <cell r="AJ94" t="e">
            <v>#VALUE!</v>
          </cell>
          <cell r="AK94" t="e">
            <v>#VALUE!</v>
          </cell>
          <cell r="AL94" t="e">
            <v>#VALUE!</v>
          </cell>
        </row>
        <row r="95">
          <cell r="D95">
            <v>0</v>
          </cell>
          <cell r="E95" t="e">
            <v>#VALUE!</v>
          </cell>
          <cell r="F95" t="e">
            <v>#VALUE!</v>
          </cell>
          <cell r="G95" t="e">
            <v>#VALUE!</v>
          </cell>
          <cell r="H95" t="e">
            <v>#VALUE!</v>
          </cell>
          <cell r="I95" t="e">
            <v>#VALUE!</v>
          </cell>
          <cell r="J95" t="e">
            <v>#VALUE!</v>
          </cell>
          <cell r="K95" t="e">
            <v>#VALUE!</v>
          </cell>
          <cell r="L95" t="e">
            <v>#VALUE!</v>
          </cell>
          <cell r="M95" t="e">
            <v>#VALUE!</v>
          </cell>
          <cell r="N95" t="e">
            <v>#VALUE!</v>
          </cell>
          <cell r="O95" t="e">
            <v>#VALUE!</v>
          </cell>
          <cell r="P95" t="e">
            <v>#VALUE!</v>
          </cell>
          <cell r="Q95" t="e">
            <v>#VALUE!</v>
          </cell>
          <cell r="R95" t="e">
            <v>#VALUE!</v>
          </cell>
          <cell r="S95" t="e">
            <v>#VALUE!</v>
          </cell>
          <cell r="T95" t="e">
            <v>#VALUE!</v>
          </cell>
          <cell r="U95" t="e">
            <v>#VALUE!</v>
          </cell>
          <cell r="V95" t="e">
            <v>#VALUE!</v>
          </cell>
          <cell r="W95" t="e">
            <v>#VALUE!</v>
          </cell>
          <cell r="X95" t="e">
            <v>#VALUE!</v>
          </cell>
          <cell r="Y95" t="e">
            <v>#VALUE!</v>
          </cell>
          <cell r="Z95" t="e">
            <v>#VALUE!</v>
          </cell>
          <cell r="AA95" t="e">
            <v>#VALUE!</v>
          </cell>
          <cell r="AB95" t="e">
            <v>#VALUE!</v>
          </cell>
          <cell r="AC95" t="e">
            <v>#VALUE!</v>
          </cell>
          <cell r="AD95" t="e">
            <v>#VALUE!</v>
          </cell>
          <cell r="AE95" t="e">
            <v>#VALUE!</v>
          </cell>
          <cell r="AF95" t="e">
            <v>#VALUE!</v>
          </cell>
          <cell r="AG95" t="e">
            <v>#VALUE!</v>
          </cell>
          <cell r="AH95" t="e">
            <v>#VALUE!</v>
          </cell>
          <cell r="AI95" t="e">
            <v>#VALUE!</v>
          </cell>
          <cell r="AJ95" t="e">
            <v>#VALUE!</v>
          </cell>
          <cell r="AK95" t="e">
            <v>#VALUE!</v>
          </cell>
          <cell r="AL95" t="e">
            <v>#VALUE!</v>
          </cell>
        </row>
        <row r="96">
          <cell r="D96">
            <v>0</v>
          </cell>
          <cell r="E96" t="e">
            <v>#VALUE!</v>
          </cell>
          <cell r="F96" t="e">
            <v>#VALUE!</v>
          </cell>
          <cell r="G96" t="e">
            <v>#VALUE!</v>
          </cell>
          <cell r="H96" t="e">
            <v>#VALUE!</v>
          </cell>
          <cell r="I96" t="e">
            <v>#VALUE!</v>
          </cell>
          <cell r="J96" t="e">
            <v>#VALUE!</v>
          </cell>
          <cell r="K96" t="e">
            <v>#VALUE!</v>
          </cell>
          <cell r="L96" t="e">
            <v>#VALUE!</v>
          </cell>
          <cell r="M96" t="e">
            <v>#VALUE!</v>
          </cell>
          <cell r="N96" t="e">
            <v>#VALUE!</v>
          </cell>
          <cell r="O96" t="e">
            <v>#VALUE!</v>
          </cell>
          <cell r="P96" t="e">
            <v>#VALUE!</v>
          </cell>
          <cell r="Q96" t="e">
            <v>#VALUE!</v>
          </cell>
          <cell r="R96" t="e">
            <v>#VALUE!</v>
          </cell>
          <cell r="S96" t="e">
            <v>#VALUE!</v>
          </cell>
          <cell r="T96" t="e">
            <v>#VALUE!</v>
          </cell>
          <cell r="U96" t="e">
            <v>#VALUE!</v>
          </cell>
          <cell r="V96" t="e">
            <v>#VALUE!</v>
          </cell>
          <cell r="W96" t="e">
            <v>#VALUE!</v>
          </cell>
          <cell r="X96" t="e">
            <v>#VALUE!</v>
          </cell>
          <cell r="Y96" t="e">
            <v>#VALUE!</v>
          </cell>
          <cell r="Z96" t="e">
            <v>#VALUE!</v>
          </cell>
          <cell r="AA96" t="e">
            <v>#VALUE!</v>
          </cell>
          <cell r="AB96" t="e">
            <v>#VALUE!</v>
          </cell>
          <cell r="AC96" t="e">
            <v>#VALUE!</v>
          </cell>
          <cell r="AD96" t="e">
            <v>#VALUE!</v>
          </cell>
          <cell r="AE96" t="e">
            <v>#VALUE!</v>
          </cell>
          <cell r="AF96" t="e">
            <v>#VALUE!</v>
          </cell>
          <cell r="AG96" t="e">
            <v>#VALUE!</v>
          </cell>
          <cell r="AH96" t="e">
            <v>#VALUE!</v>
          </cell>
          <cell r="AI96" t="e">
            <v>#VALUE!</v>
          </cell>
          <cell r="AJ96" t="e">
            <v>#VALUE!</v>
          </cell>
          <cell r="AK96" t="e">
            <v>#VALUE!</v>
          </cell>
          <cell r="AL96" t="e">
            <v>#VALUE!</v>
          </cell>
        </row>
        <row r="97">
          <cell r="D97">
            <v>0</v>
          </cell>
          <cell r="E97" t="e">
            <v>#VALUE!</v>
          </cell>
          <cell r="F97" t="e">
            <v>#VALUE!</v>
          </cell>
          <cell r="G97" t="e">
            <v>#VALUE!</v>
          </cell>
          <cell r="H97" t="e">
            <v>#VALUE!</v>
          </cell>
          <cell r="I97" t="e">
            <v>#VALUE!</v>
          </cell>
          <cell r="J97" t="e">
            <v>#VALUE!</v>
          </cell>
          <cell r="K97" t="e">
            <v>#VALUE!</v>
          </cell>
          <cell r="L97" t="e">
            <v>#VALUE!</v>
          </cell>
          <cell r="M97" t="e">
            <v>#VALUE!</v>
          </cell>
          <cell r="N97" t="e">
            <v>#VALUE!</v>
          </cell>
          <cell r="O97" t="e">
            <v>#VALUE!</v>
          </cell>
          <cell r="P97" t="e">
            <v>#VALUE!</v>
          </cell>
          <cell r="Q97" t="e">
            <v>#VALUE!</v>
          </cell>
          <cell r="R97" t="e">
            <v>#VALUE!</v>
          </cell>
          <cell r="S97" t="e">
            <v>#VALUE!</v>
          </cell>
          <cell r="T97" t="e">
            <v>#VALUE!</v>
          </cell>
          <cell r="U97" t="e">
            <v>#VALUE!</v>
          </cell>
          <cell r="V97" t="e">
            <v>#VALUE!</v>
          </cell>
          <cell r="W97" t="e">
            <v>#VALUE!</v>
          </cell>
          <cell r="X97" t="e">
            <v>#VALUE!</v>
          </cell>
          <cell r="Y97" t="e">
            <v>#VALUE!</v>
          </cell>
          <cell r="Z97" t="e">
            <v>#VALUE!</v>
          </cell>
          <cell r="AA97" t="e">
            <v>#VALUE!</v>
          </cell>
          <cell r="AB97" t="e">
            <v>#VALUE!</v>
          </cell>
          <cell r="AC97" t="e">
            <v>#VALUE!</v>
          </cell>
          <cell r="AD97" t="e">
            <v>#VALUE!</v>
          </cell>
          <cell r="AE97" t="e">
            <v>#VALUE!</v>
          </cell>
          <cell r="AF97" t="e">
            <v>#VALUE!</v>
          </cell>
          <cell r="AG97" t="e">
            <v>#VALUE!</v>
          </cell>
          <cell r="AH97" t="e">
            <v>#VALUE!</v>
          </cell>
          <cell r="AI97" t="e">
            <v>#VALUE!</v>
          </cell>
          <cell r="AJ97" t="e">
            <v>#VALUE!</v>
          </cell>
          <cell r="AK97" t="e">
            <v>#VALUE!</v>
          </cell>
          <cell r="AL97" t="e">
            <v>#VALUE!</v>
          </cell>
        </row>
        <row r="98">
          <cell r="D98">
            <v>0</v>
          </cell>
          <cell r="E98" t="e">
            <v>#VALUE!</v>
          </cell>
          <cell r="F98" t="e">
            <v>#VALUE!</v>
          </cell>
          <cell r="G98" t="e">
            <v>#VALUE!</v>
          </cell>
          <cell r="H98" t="e">
            <v>#VALUE!</v>
          </cell>
          <cell r="I98" t="e">
            <v>#VALUE!</v>
          </cell>
          <cell r="J98" t="e">
            <v>#VALUE!</v>
          </cell>
          <cell r="K98" t="e">
            <v>#VALUE!</v>
          </cell>
          <cell r="L98" t="e">
            <v>#VALUE!</v>
          </cell>
          <cell r="M98" t="e">
            <v>#VALUE!</v>
          </cell>
          <cell r="N98" t="e">
            <v>#VALUE!</v>
          </cell>
          <cell r="O98" t="e">
            <v>#VALUE!</v>
          </cell>
          <cell r="P98" t="e">
            <v>#VALUE!</v>
          </cell>
          <cell r="Q98" t="e">
            <v>#VALUE!</v>
          </cell>
          <cell r="R98" t="e">
            <v>#VALUE!</v>
          </cell>
          <cell r="S98" t="e">
            <v>#VALUE!</v>
          </cell>
          <cell r="T98" t="e">
            <v>#VALUE!</v>
          </cell>
          <cell r="U98" t="e">
            <v>#VALUE!</v>
          </cell>
          <cell r="V98" t="e">
            <v>#VALUE!</v>
          </cell>
          <cell r="W98" t="e">
            <v>#VALUE!</v>
          </cell>
          <cell r="X98" t="e">
            <v>#VALUE!</v>
          </cell>
          <cell r="Y98" t="e">
            <v>#VALUE!</v>
          </cell>
          <cell r="Z98" t="e">
            <v>#VALUE!</v>
          </cell>
          <cell r="AA98" t="e">
            <v>#VALUE!</v>
          </cell>
          <cell r="AB98" t="e">
            <v>#VALUE!</v>
          </cell>
          <cell r="AC98" t="e">
            <v>#VALUE!</v>
          </cell>
          <cell r="AD98" t="e">
            <v>#VALUE!</v>
          </cell>
          <cell r="AE98" t="e">
            <v>#VALUE!</v>
          </cell>
          <cell r="AF98" t="e">
            <v>#VALUE!</v>
          </cell>
          <cell r="AG98" t="e">
            <v>#VALUE!</v>
          </cell>
          <cell r="AH98" t="e">
            <v>#VALUE!</v>
          </cell>
          <cell r="AI98" t="e">
            <v>#VALUE!</v>
          </cell>
          <cell r="AJ98" t="e">
            <v>#VALUE!</v>
          </cell>
          <cell r="AK98" t="e">
            <v>#VALUE!</v>
          </cell>
          <cell r="AL98" t="e">
            <v>#VALUE!</v>
          </cell>
        </row>
        <row r="99">
          <cell r="D99">
            <v>0</v>
          </cell>
          <cell r="E99" t="e">
            <v>#VALUE!</v>
          </cell>
          <cell r="F99" t="e">
            <v>#VALUE!</v>
          </cell>
          <cell r="G99" t="e">
            <v>#VALUE!</v>
          </cell>
          <cell r="H99" t="e">
            <v>#VALUE!</v>
          </cell>
          <cell r="I99" t="e">
            <v>#VALUE!</v>
          </cell>
          <cell r="J99" t="e">
            <v>#VALUE!</v>
          </cell>
          <cell r="K99" t="e">
            <v>#VALUE!</v>
          </cell>
          <cell r="L99" t="e">
            <v>#VALUE!</v>
          </cell>
          <cell r="M99" t="e">
            <v>#VALUE!</v>
          </cell>
          <cell r="N99" t="e">
            <v>#VALUE!</v>
          </cell>
          <cell r="O99" t="e">
            <v>#VALUE!</v>
          </cell>
          <cell r="P99" t="e">
            <v>#VALUE!</v>
          </cell>
          <cell r="Q99" t="e">
            <v>#VALUE!</v>
          </cell>
          <cell r="R99" t="e">
            <v>#VALUE!</v>
          </cell>
          <cell r="S99" t="e">
            <v>#VALUE!</v>
          </cell>
          <cell r="T99" t="e">
            <v>#VALUE!</v>
          </cell>
          <cell r="U99" t="e">
            <v>#VALUE!</v>
          </cell>
          <cell r="V99" t="e">
            <v>#VALUE!</v>
          </cell>
          <cell r="W99" t="e">
            <v>#VALUE!</v>
          </cell>
          <cell r="X99" t="e">
            <v>#VALUE!</v>
          </cell>
          <cell r="Y99" t="e">
            <v>#VALUE!</v>
          </cell>
          <cell r="Z99" t="e">
            <v>#VALUE!</v>
          </cell>
          <cell r="AA99" t="e">
            <v>#VALUE!</v>
          </cell>
          <cell r="AB99" t="e">
            <v>#VALUE!</v>
          </cell>
          <cell r="AC99" t="e">
            <v>#VALUE!</v>
          </cell>
          <cell r="AD99" t="e">
            <v>#VALUE!</v>
          </cell>
          <cell r="AE99" t="e">
            <v>#VALUE!</v>
          </cell>
          <cell r="AF99" t="e">
            <v>#VALUE!</v>
          </cell>
          <cell r="AG99" t="e">
            <v>#VALUE!</v>
          </cell>
          <cell r="AH99" t="e">
            <v>#VALUE!</v>
          </cell>
          <cell r="AI99" t="e">
            <v>#VALUE!</v>
          </cell>
          <cell r="AJ99" t="e">
            <v>#VALUE!</v>
          </cell>
          <cell r="AK99" t="e">
            <v>#VALUE!</v>
          </cell>
          <cell r="AL99" t="e">
            <v>#VALUE!</v>
          </cell>
        </row>
        <row r="100">
          <cell r="D100">
            <v>0</v>
          </cell>
          <cell r="E100" t="e">
            <v>#VALUE!</v>
          </cell>
          <cell r="F100" t="e">
            <v>#VALUE!</v>
          </cell>
          <cell r="G100" t="e">
            <v>#VALUE!</v>
          </cell>
          <cell r="H100" t="e">
            <v>#VALUE!</v>
          </cell>
          <cell r="I100" t="e">
            <v>#VALUE!</v>
          </cell>
          <cell r="J100" t="e">
            <v>#VALUE!</v>
          </cell>
          <cell r="K100" t="e">
            <v>#VALUE!</v>
          </cell>
          <cell r="L100" t="e">
            <v>#VALUE!</v>
          </cell>
          <cell r="M100" t="e">
            <v>#VALUE!</v>
          </cell>
          <cell r="N100" t="e">
            <v>#VALUE!</v>
          </cell>
          <cell r="O100" t="e">
            <v>#VALUE!</v>
          </cell>
          <cell r="P100" t="e">
            <v>#VALUE!</v>
          </cell>
          <cell r="Q100" t="e">
            <v>#VALUE!</v>
          </cell>
          <cell r="R100" t="e">
            <v>#VALUE!</v>
          </cell>
          <cell r="S100" t="e">
            <v>#VALUE!</v>
          </cell>
          <cell r="T100" t="e">
            <v>#VALUE!</v>
          </cell>
          <cell r="U100" t="e">
            <v>#VALUE!</v>
          </cell>
          <cell r="V100" t="e">
            <v>#VALUE!</v>
          </cell>
          <cell r="W100" t="e">
            <v>#VALUE!</v>
          </cell>
          <cell r="X100" t="e">
            <v>#VALUE!</v>
          </cell>
          <cell r="Y100" t="e">
            <v>#VALUE!</v>
          </cell>
          <cell r="Z100" t="e">
            <v>#VALUE!</v>
          </cell>
          <cell r="AA100" t="e">
            <v>#VALUE!</v>
          </cell>
          <cell r="AB100" t="e">
            <v>#VALUE!</v>
          </cell>
          <cell r="AC100" t="e">
            <v>#VALUE!</v>
          </cell>
          <cell r="AD100" t="e">
            <v>#VALUE!</v>
          </cell>
          <cell r="AE100" t="e">
            <v>#VALUE!</v>
          </cell>
          <cell r="AF100" t="e">
            <v>#VALUE!</v>
          </cell>
          <cell r="AG100" t="e">
            <v>#VALUE!</v>
          </cell>
          <cell r="AH100" t="e">
            <v>#VALUE!</v>
          </cell>
          <cell r="AI100" t="e">
            <v>#VALUE!</v>
          </cell>
          <cell r="AJ100" t="e">
            <v>#VALUE!</v>
          </cell>
          <cell r="AK100" t="e">
            <v>#VALUE!</v>
          </cell>
          <cell r="AL100" t="e">
            <v>#VALUE!</v>
          </cell>
        </row>
        <row r="101">
          <cell r="D101">
            <v>0</v>
          </cell>
          <cell r="E101" t="e">
            <v>#VALUE!</v>
          </cell>
          <cell r="F101" t="e">
            <v>#VALUE!</v>
          </cell>
          <cell r="G101" t="e">
            <v>#VALUE!</v>
          </cell>
          <cell r="H101" t="e">
            <v>#VALUE!</v>
          </cell>
          <cell r="I101" t="e">
            <v>#VALUE!</v>
          </cell>
          <cell r="J101" t="e">
            <v>#VALUE!</v>
          </cell>
          <cell r="K101" t="e">
            <v>#VALUE!</v>
          </cell>
          <cell r="L101" t="e">
            <v>#VALUE!</v>
          </cell>
          <cell r="M101" t="e">
            <v>#VALUE!</v>
          </cell>
          <cell r="N101" t="e">
            <v>#VALUE!</v>
          </cell>
          <cell r="O101" t="e">
            <v>#VALUE!</v>
          </cell>
          <cell r="P101" t="e">
            <v>#VALUE!</v>
          </cell>
          <cell r="Q101" t="e">
            <v>#VALUE!</v>
          </cell>
          <cell r="R101" t="e">
            <v>#VALUE!</v>
          </cell>
          <cell r="S101" t="e">
            <v>#VALUE!</v>
          </cell>
          <cell r="T101" t="e">
            <v>#VALUE!</v>
          </cell>
          <cell r="U101" t="e">
            <v>#VALUE!</v>
          </cell>
          <cell r="V101" t="e">
            <v>#VALUE!</v>
          </cell>
          <cell r="W101" t="e">
            <v>#VALUE!</v>
          </cell>
          <cell r="X101" t="e">
            <v>#VALUE!</v>
          </cell>
          <cell r="Y101" t="e">
            <v>#VALUE!</v>
          </cell>
          <cell r="Z101" t="e">
            <v>#VALUE!</v>
          </cell>
          <cell r="AA101" t="e">
            <v>#VALUE!</v>
          </cell>
          <cell r="AB101" t="e">
            <v>#VALUE!</v>
          </cell>
          <cell r="AC101" t="e">
            <v>#VALUE!</v>
          </cell>
          <cell r="AD101" t="e">
            <v>#VALUE!</v>
          </cell>
          <cell r="AE101" t="e">
            <v>#VALUE!</v>
          </cell>
          <cell r="AF101" t="e">
            <v>#VALUE!</v>
          </cell>
          <cell r="AG101" t="e">
            <v>#VALUE!</v>
          </cell>
          <cell r="AH101" t="e">
            <v>#VALUE!</v>
          </cell>
          <cell r="AI101" t="e">
            <v>#VALUE!</v>
          </cell>
          <cell r="AJ101" t="e">
            <v>#VALUE!</v>
          </cell>
          <cell r="AK101" t="e">
            <v>#VALUE!</v>
          </cell>
          <cell r="AL101" t="e">
            <v>#VALUE!</v>
          </cell>
        </row>
        <row r="102">
          <cell r="D102">
            <v>0</v>
          </cell>
          <cell r="E102" t="e">
            <v>#VALUE!</v>
          </cell>
          <cell r="F102" t="e">
            <v>#VALUE!</v>
          </cell>
          <cell r="G102" t="e">
            <v>#VALUE!</v>
          </cell>
          <cell r="H102" t="e">
            <v>#VALUE!</v>
          </cell>
          <cell r="I102" t="e">
            <v>#VALUE!</v>
          </cell>
          <cell r="J102" t="e">
            <v>#VALUE!</v>
          </cell>
          <cell r="K102" t="e">
            <v>#VALUE!</v>
          </cell>
          <cell r="L102" t="e">
            <v>#VALUE!</v>
          </cell>
          <cell r="M102" t="e">
            <v>#VALUE!</v>
          </cell>
          <cell r="N102" t="e">
            <v>#VALUE!</v>
          </cell>
          <cell r="O102" t="e">
            <v>#VALUE!</v>
          </cell>
          <cell r="P102" t="e">
            <v>#VALUE!</v>
          </cell>
          <cell r="Q102" t="e">
            <v>#VALUE!</v>
          </cell>
          <cell r="R102" t="e">
            <v>#VALUE!</v>
          </cell>
          <cell r="S102" t="e">
            <v>#VALUE!</v>
          </cell>
          <cell r="T102" t="e">
            <v>#VALUE!</v>
          </cell>
          <cell r="U102" t="e">
            <v>#VALUE!</v>
          </cell>
          <cell r="V102" t="e">
            <v>#VALUE!</v>
          </cell>
          <cell r="W102" t="e">
            <v>#VALUE!</v>
          </cell>
          <cell r="X102" t="e">
            <v>#VALUE!</v>
          </cell>
          <cell r="Y102" t="e">
            <v>#VALUE!</v>
          </cell>
          <cell r="Z102" t="e">
            <v>#VALUE!</v>
          </cell>
          <cell r="AA102" t="e">
            <v>#VALUE!</v>
          </cell>
          <cell r="AB102" t="e">
            <v>#VALUE!</v>
          </cell>
          <cell r="AC102" t="e">
            <v>#VALUE!</v>
          </cell>
          <cell r="AD102" t="e">
            <v>#VALUE!</v>
          </cell>
          <cell r="AE102" t="e">
            <v>#VALUE!</v>
          </cell>
          <cell r="AF102" t="e">
            <v>#VALUE!</v>
          </cell>
          <cell r="AG102" t="e">
            <v>#VALUE!</v>
          </cell>
          <cell r="AH102" t="e">
            <v>#VALUE!</v>
          </cell>
          <cell r="AI102" t="e">
            <v>#VALUE!</v>
          </cell>
          <cell r="AJ102" t="e">
            <v>#VALUE!</v>
          </cell>
          <cell r="AK102" t="e">
            <v>#VALUE!</v>
          </cell>
          <cell r="AL102" t="e">
            <v>#VALUE!</v>
          </cell>
        </row>
        <row r="103">
          <cell r="D103">
            <v>0</v>
          </cell>
          <cell r="E103" t="e">
            <v>#VALUE!</v>
          </cell>
          <cell r="F103" t="e">
            <v>#VALUE!</v>
          </cell>
          <cell r="G103" t="e">
            <v>#VALUE!</v>
          </cell>
          <cell r="H103" t="e">
            <v>#VALUE!</v>
          </cell>
          <cell r="I103" t="e">
            <v>#VALUE!</v>
          </cell>
          <cell r="J103" t="e">
            <v>#VALUE!</v>
          </cell>
          <cell r="K103" t="e">
            <v>#VALUE!</v>
          </cell>
          <cell r="L103" t="e">
            <v>#VALUE!</v>
          </cell>
          <cell r="M103" t="e">
            <v>#VALUE!</v>
          </cell>
          <cell r="N103" t="e">
            <v>#VALUE!</v>
          </cell>
          <cell r="O103" t="e">
            <v>#VALUE!</v>
          </cell>
          <cell r="P103" t="e">
            <v>#VALUE!</v>
          </cell>
          <cell r="Q103" t="e">
            <v>#VALUE!</v>
          </cell>
          <cell r="R103" t="e">
            <v>#VALUE!</v>
          </cell>
          <cell r="S103" t="e">
            <v>#VALUE!</v>
          </cell>
          <cell r="T103" t="e">
            <v>#VALUE!</v>
          </cell>
          <cell r="U103" t="e">
            <v>#VALUE!</v>
          </cell>
          <cell r="V103" t="e">
            <v>#VALUE!</v>
          </cell>
          <cell r="W103" t="e">
            <v>#VALUE!</v>
          </cell>
          <cell r="X103" t="e">
            <v>#VALUE!</v>
          </cell>
          <cell r="Y103" t="e">
            <v>#VALUE!</v>
          </cell>
          <cell r="Z103" t="e">
            <v>#VALUE!</v>
          </cell>
          <cell r="AA103" t="e">
            <v>#VALUE!</v>
          </cell>
          <cell r="AB103" t="e">
            <v>#VALUE!</v>
          </cell>
          <cell r="AC103" t="e">
            <v>#VALUE!</v>
          </cell>
          <cell r="AD103" t="e">
            <v>#VALUE!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L103" t="e">
            <v>#VALUE!</v>
          </cell>
        </row>
        <row r="104">
          <cell r="D104">
            <v>0</v>
          </cell>
          <cell r="E104" t="e">
            <v>#VALUE!</v>
          </cell>
          <cell r="F104" t="e">
            <v>#VALUE!</v>
          </cell>
          <cell r="G104" t="e">
            <v>#VALUE!</v>
          </cell>
          <cell r="H104" t="e">
            <v>#VALUE!</v>
          </cell>
          <cell r="I104" t="e">
            <v>#VALUE!</v>
          </cell>
          <cell r="J104" t="e">
            <v>#VALUE!</v>
          </cell>
          <cell r="K104" t="e">
            <v>#VALUE!</v>
          </cell>
          <cell r="L104" t="e">
            <v>#VALUE!</v>
          </cell>
          <cell r="M104" t="e">
            <v>#VALUE!</v>
          </cell>
          <cell r="N104" t="e">
            <v>#VALUE!</v>
          </cell>
          <cell r="O104" t="e">
            <v>#VALUE!</v>
          </cell>
          <cell r="P104" t="e">
            <v>#VALUE!</v>
          </cell>
          <cell r="Q104" t="e">
            <v>#VALUE!</v>
          </cell>
          <cell r="R104" t="e">
            <v>#VALUE!</v>
          </cell>
          <cell r="S104" t="e">
            <v>#VALUE!</v>
          </cell>
          <cell r="T104" t="e">
            <v>#VALUE!</v>
          </cell>
          <cell r="U104" t="e">
            <v>#VALUE!</v>
          </cell>
          <cell r="V104" t="e">
            <v>#VALUE!</v>
          </cell>
          <cell r="W104" t="e">
            <v>#VALUE!</v>
          </cell>
          <cell r="X104" t="e">
            <v>#VALUE!</v>
          </cell>
          <cell r="Y104" t="e">
            <v>#VALUE!</v>
          </cell>
          <cell r="Z104" t="e">
            <v>#VALUE!</v>
          </cell>
          <cell r="AA104" t="e">
            <v>#VALUE!</v>
          </cell>
          <cell r="AB104" t="e">
            <v>#VALUE!</v>
          </cell>
          <cell r="AC104" t="e">
            <v>#VALUE!</v>
          </cell>
          <cell r="AD104" t="e">
            <v>#VALUE!</v>
          </cell>
          <cell r="AE104" t="e">
            <v>#VALUE!</v>
          </cell>
          <cell r="AF104" t="e">
            <v>#VALUE!</v>
          </cell>
          <cell r="AG104" t="e">
            <v>#VALUE!</v>
          </cell>
          <cell r="AH104" t="e">
            <v>#VALUE!</v>
          </cell>
          <cell r="AI104" t="e">
            <v>#VALUE!</v>
          </cell>
          <cell r="AJ104" t="e">
            <v>#VALUE!</v>
          </cell>
          <cell r="AK104" t="e">
            <v>#VALUE!</v>
          </cell>
          <cell r="AL104" t="e">
            <v>#VALUE!</v>
          </cell>
        </row>
        <row r="105">
          <cell r="D105">
            <v>0</v>
          </cell>
          <cell r="E105" t="e">
            <v>#VALUE!</v>
          </cell>
          <cell r="F105" t="e">
            <v>#VALUE!</v>
          </cell>
          <cell r="G105" t="e">
            <v>#VALUE!</v>
          </cell>
          <cell r="H105" t="e">
            <v>#VALUE!</v>
          </cell>
          <cell r="I105" t="e">
            <v>#VALUE!</v>
          </cell>
          <cell r="J105" t="e">
            <v>#VALUE!</v>
          </cell>
          <cell r="K105" t="e">
            <v>#VALUE!</v>
          </cell>
          <cell r="L105" t="e">
            <v>#VALUE!</v>
          </cell>
          <cell r="M105" t="e">
            <v>#VALUE!</v>
          </cell>
          <cell r="N105" t="e">
            <v>#VALUE!</v>
          </cell>
          <cell r="O105" t="e">
            <v>#VALUE!</v>
          </cell>
          <cell r="P105" t="e">
            <v>#VALUE!</v>
          </cell>
          <cell r="Q105" t="e">
            <v>#VALUE!</v>
          </cell>
          <cell r="R105" t="e">
            <v>#VALUE!</v>
          </cell>
          <cell r="S105" t="e">
            <v>#VALUE!</v>
          </cell>
          <cell r="T105" t="e">
            <v>#VALUE!</v>
          </cell>
          <cell r="U105" t="e">
            <v>#VALUE!</v>
          </cell>
          <cell r="V105" t="e">
            <v>#VALUE!</v>
          </cell>
          <cell r="W105" t="e">
            <v>#VALUE!</v>
          </cell>
          <cell r="X105" t="e">
            <v>#VALUE!</v>
          </cell>
          <cell r="Y105" t="e">
            <v>#VALUE!</v>
          </cell>
          <cell r="Z105" t="e">
            <v>#VALUE!</v>
          </cell>
          <cell r="AA105" t="e">
            <v>#VALUE!</v>
          </cell>
          <cell r="AB105" t="e">
            <v>#VALUE!</v>
          </cell>
          <cell r="AC105" t="e">
            <v>#VALUE!</v>
          </cell>
          <cell r="AD105" t="e">
            <v>#VALUE!</v>
          </cell>
          <cell r="AE105" t="e">
            <v>#VALUE!</v>
          </cell>
          <cell r="AF105" t="e">
            <v>#VALUE!</v>
          </cell>
          <cell r="AG105" t="e">
            <v>#VALUE!</v>
          </cell>
          <cell r="AH105" t="e">
            <v>#VALUE!</v>
          </cell>
          <cell r="AI105" t="e">
            <v>#VALUE!</v>
          </cell>
          <cell r="AJ105" t="e">
            <v>#VALUE!</v>
          </cell>
          <cell r="AK105" t="e">
            <v>#VALUE!</v>
          </cell>
          <cell r="AL105" t="e">
            <v>#VALUE!</v>
          </cell>
        </row>
        <row r="106">
          <cell r="D106">
            <v>0</v>
          </cell>
          <cell r="E106" t="e">
            <v>#VALUE!</v>
          </cell>
          <cell r="F106" t="e">
            <v>#VALUE!</v>
          </cell>
          <cell r="G106" t="e">
            <v>#VALUE!</v>
          </cell>
          <cell r="H106" t="e">
            <v>#VALUE!</v>
          </cell>
          <cell r="I106" t="e">
            <v>#VALUE!</v>
          </cell>
          <cell r="J106" t="e">
            <v>#VALUE!</v>
          </cell>
          <cell r="K106" t="e">
            <v>#VALUE!</v>
          </cell>
          <cell r="L106" t="e">
            <v>#VALUE!</v>
          </cell>
          <cell r="M106" t="e">
            <v>#VALUE!</v>
          </cell>
          <cell r="N106" t="e">
            <v>#VALUE!</v>
          </cell>
          <cell r="O106" t="e">
            <v>#VALUE!</v>
          </cell>
          <cell r="P106" t="e">
            <v>#VALUE!</v>
          </cell>
          <cell r="Q106" t="e">
            <v>#VALUE!</v>
          </cell>
          <cell r="R106" t="e">
            <v>#VALUE!</v>
          </cell>
          <cell r="S106" t="e">
            <v>#VALUE!</v>
          </cell>
          <cell r="T106" t="e">
            <v>#VALUE!</v>
          </cell>
          <cell r="U106" t="e">
            <v>#VALUE!</v>
          </cell>
          <cell r="V106" t="e">
            <v>#VALUE!</v>
          </cell>
          <cell r="W106" t="e">
            <v>#VALUE!</v>
          </cell>
          <cell r="X106" t="e">
            <v>#VALUE!</v>
          </cell>
          <cell r="Y106" t="e">
            <v>#VALUE!</v>
          </cell>
          <cell r="Z106" t="e">
            <v>#VALUE!</v>
          </cell>
          <cell r="AA106" t="e">
            <v>#VALUE!</v>
          </cell>
          <cell r="AB106" t="e">
            <v>#VALUE!</v>
          </cell>
          <cell r="AC106" t="e">
            <v>#VALUE!</v>
          </cell>
          <cell r="AD106" t="e">
            <v>#VALUE!</v>
          </cell>
          <cell r="AE106" t="e">
            <v>#VALUE!</v>
          </cell>
          <cell r="AF106" t="e">
            <v>#VALUE!</v>
          </cell>
          <cell r="AG106" t="e">
            <v>#VALUE!</v>
          </cell>
          <cell r="AH106" t="e">
            <v>#VALUE!</v>
          </cell>
          <cell r="AI106" t="e">
            <v>#VALUE!</v>
          </cell>
          <cell r="AJ106" t="e">
            <v>#VALUE!</v>
          </cell>
          <cell r="AK106" t="e">
            <v>#VALUE!</v>
          </cell>
          <cell r="AL106" t="e">
            <v>#VALUE!</v>
          </cell>
        </row>
        <row r="107">
          <cell r="D107">
            <v>0</v>
          </cell>
          <cell r="E107" t="e">
            <v>#VALUE!</v>
          </cell>
          <cell r="F107" t="e">
            <v>#VALUE!</v>
          </cell>
          <cell r="G107" t="e">
            <v>#VALUE!</v>
          </cell>
          <cell r="H107" t="e">
            <v>#VALUE!</v>
          </cell>
          <cell r="I107" t="e">
            <v>#VALUE!</v>
          </cell>
          <cell r="J107" t="e">
            <v>#VALUE!</v>
          </cell>
          <cell r="K107" t="e">
            <v>#VALUE!</v>
          </cell>
          <cell r="L107" t="e">
            <v>#VALUE!</v>
          </cell>
          <cell r="M107" t="e">
            <v>#VALUE!</v>
          </cell>
          <cell r="N107" t="e">
            <v>#VALUE!</v>
          </cell>
          <cell r="O107" t="e">
            <v>#VALUE!</v>
          </cell>
          <cell r="P107" t="e">
            <v>#VALUE!</v>
          </cell>
          <cell r="Q107" t="e">
            <v>#VALUE!</v>
          </cell>
          <cell r="R107" t="e">
            <v>#VALUE!</v>
          </cell>
          <cell r="S107" t="e">
            <v>#VALUE!</v>
          </cell>
          <cell r="T107" t="e">
            <v>#VALUE!</v>
          </cell>
          <cell r="U107" t="e">
            <v>#VALUE!</v>
          </cell>
          <cell r="V107" t="e">
            <v>#VALUE!</v>
          </cell>
          <cell r="W107" t="e">
            <v>#VALUE!</v>
          </cell>
          <cell r="X107" t="e">
            <v>#VALUE!</v>
          </cell>
          <cell r="Y107" t="e">
            <v>#VALUE!</v>
          </cell>
          <cell r="Z107" t="e">
            <v>#VALUE!</v>
          </cell>
          <cell r="AA107" t="e">
            <v>#VALUE!</v>
          </cell>
          <cell r="AB107" t="e">
            <v>#VALUE!</v>
          </cell>
          <cell r="AC107" t="e">
            <v>#VALUE!</v>
          </cell>
          <cell r="AD107" t="e">
            <v>#VALUE!</v>
          </cell>
          <cell r="AE107" t="e">
            <v>#VALUE!</v>
          </cell>
          <cell r="AF107" t="e">
            <v>#VALUE!</v>
          </cell>
          <cell r="AG107" t="e">
            <v>#VALUE!</v>
          </cell>
          <cell r="AH107" t="e">
            <v>#VALUE!</v>
          </cell>
          <cell r="AI107" t="e">
            <v>#VALUE!</v>
          </cell>
          <cell r="AJ107" t="e">
            <v>#VALUE!</v>
          </cell>
          <cell r="AK107" t="e">
            <v>#VALUE!</v>
          </cell>
          <cell r="AL107" t="e">
            <v>#VALUE!</v>
          </cell>
        </row>
        <row r="108">
          <cell r="D108">
            <v>0</v>
          </cell>
          <cell r="E108" t="e">
            <v>#VALUE!</v>
          </cell>
          <cell r="F108" t="e">
            <v>#VALUE!</v>
          </cell>
          <cell r="G108" t="e">
            <v>#VALUE!</v>
          </cell>
          <cell r="H108" t="e">
            <v>#VALUE!</v>
          </cell>
          <cell r="I108" t="e">
            <v>#VALUE!</v>
          </cell>
          <cell r="J108" t="e">
            <v>#VALUE!</v>
          </cell>
          <cell r="K108" t="e">
            <v>#VALUE!</v>
          </cell>
          <cell r="L108" t="e">
            <v>#VALUE!</v>
          </cell>
          <cell r="M108" t="e">
            <v>#VALUE!</v>
          </cell>
          <cell r="N108" t="e">
            <v>#VALUE!</v>
          </cell>
          <cell r="O108" t="e">
            <v>#VALUE!</v>
          </cell>
          <cell r="P108" t="e">
            <v>#VALUE!</v>
          </cell>
          <cell r="Q108" t="e">
            <v>#VALUE!</v>
          </cell>
          <cell r="R108" t="e">
            <v>#VALUE!</v>
          </cell>
          <cell r="S108" t="e">
            <v>#VALUE!</v>
          </cell>
          <cell r="T108" t="e">
            <v>#VALUE!</v>
          </cell>
          <cell r="U108" t="e">
            <v>#VALUE!</v>
          </cell>
          <cell r="V108" t="e">
            <v>#VALUE!</v>
          </cell>
          <cell r="W108" t="e">
            <v>#VALUE!</v>
          </cell>
          <cell r="X108" t="e">
            <v>#VALUE!</v>
          </cell>
          <cell r="Y108" t="e">
            <v>#VALUE!</v>
          </cell>
          <cell r="Z108" t="e">
            <v>#VALUE!</v>
          </cell>
          <cell r="AA108" t="e">
            <v>#VALUE!</v>
          </cell>
          <cell r="AB108" t="e">
            <v>#VALUE!</v>
          </cell>
          <cell r="AC108" t="e">
            <v>#VALUE!</v>
          </cell>
          <cell r="AD108" t="e">
            <v>#VALUE!</v>
          </cell>
          <cell r="AE108" t="e">
            <v>#VALUE!</v>
          </cell>
          <cell r="AF108" t="e">
            <v>#VALUE!</v>
          </cell>
          <cell r="AG108" t="e">
            <v>#VALUE!</v>
          </cell>
          <cell r="AH108" t="e">
            <v>#VALUE!</v>
          </cell>
          <cell r="AI108" t="e">
            <v>#VALUE!</v>
          </cell>
          <cell r="AJ108" t="e">
            <v>#VALUE!</v>
          </cell>
          <cell r="AK108" t="e">
            <v>#VALUE!</v>
          </cell>
          <cell r="AL108" t="e">
            <v>#VALUE!</v>
          </cell>
        </row>
        <row r="109">
          <cell r="D109">
            <v>0</v>
          </cell>
          <cell r="E109" t="e">
            <v>#VALUE!</v>
          </cell>
          <cell r="F109" t="e">
            <v>#VALUE!</v>
          </cell>
          <cell r="G109" t="e">
            <v>#VALUE!</v>
          </cell>
          <cell r="H109" t="e">
            <v>#VALUE!</v>
          </cell>
          <cell r="I109" t="e">
            <v>#VALUE!</v>
          </cell>
          <cell r="J109" t="e">
            <v>#VALUE!</v>
          </cell>
          <cell r="K109" t="e">
            <v>#VALUE!</v>
          </cell>
          <cell r="L109" t="e">
            <v>#VALUE!</v>
          </cell>
          <cell r="M109" t="e">
            <v>#VALUE!</v>
          </cell>
          <cell r="N109" t="e">
            <v>#VALUE!</v>
          </cell>
          <cell r="O109" t="e">
            <v>#VALUE!</v>
          </cell>
          <cell r="P109" t="e">
            <v>#VALUE!</v>
          </cell>
          <cell r="Q109" t="e">
            <v>#VALUE!</v>
          </cell>
          <cell r="R109" t="e">
            <v>#VALUE!</v>
          </cell>
          <cell r="S109" t="e">
            <v>#VALUE!</v>
          </cell>
          <cell r="T109" t="e">
            <v>#VALUE!</v>
          </cell>
          <cell r="U109" t="e">
            <v>#VALUE!</v>
          </cell>
          <cell r="V109" t="e">
            <v>#VALUE!</v>
          </cell>
          <cell r="W109" t="e">
            <v>#VALUE!</v>
          </cell>
          <cell r="X109" t="e">
            <v>#VALUE!</v>
          </cell>
          <cell r="Y109" t="e">
            <v>#VALUE!</v>
          </cell>
          <cell r="Z109" t="e">
            <v>#VALUE!</v>
          </cell>
          <cell r="AA109" t="e">
            <v>#VALUE!</v>
          </cell>
          <cell r="AB109" t="e">
            <v>#VALUE!</v>
          </cell>
          <cell r="AC109" t="e">
            <v>#VALUE!</v>
          </cell>
          <cell r="AD109" t="e">
            <v>#VALUE!</v>
          </cell>
          <cell r="AE109" t="e">
            <v>#VALUE!</v>
          </cell>
          <cell r="AF109" t="e">
            <v>#VALUE!</v>
          </cell>
          <cell r="AG109" t="e">
            <v>#VALUE!</v>
          </cell>
          <cell r="AH109" t="e">
            <v>#VALUE!</v>
          </cell>
          <cell r="AI109" t="e">
            <v>#VALUE!</v>
          </cell>
          <cell r="AJ109" t="e">
            <v>#VALUE!</v>
          </cell>
          <cell r="AK109" t="e">
            <v>#VALUE!</v>
          </cell>
          <cell r="AL109" t="e">
            <v>#VALUE!</v>
          </cell>
        </row>
        <row r="110">
          <cell r="D110">
            <v>0</v>
          </cell>
          <cell r="E110" t="e">
            <v>#VALUE!</v>
          </cell>
          <cell r="F110" t="e">
            <v>#VALUE!</v>
          </cell>
          <cell r="G110" t="e">
            <v>#VALUE!</v>
          </cell>
          <cell r="H110" t="e">
            <v>#VALUE!</v>
          </cell>
          <cell r="I110" t="e">
            <v>#VALUE!</v>
          </cell>
          <cell r="J110" t="e">
            <v>#VALUE!</v>
          </cell>
          <cell r="K110" t="e">
            <v>#VALUE!</v>
          </cell>
          <cell r="L110" t="e">
            <v>#VALUE!</v>
          </cell>
          <cell r="M110" t="e">
            <v>#VALUE!</v>
          </cell>
          <cell r="N110" t="e">
            <v>#VALUE!</v>
          </cell>
          <cell r="O110" t="e">
            <v>#VALUE!</v>
          </cell>
          <cell r="P110" t="e">
            <v>#VALUE!</v>
          </cell>
          <cell r="Q110" t="e">
            <v>#VALUE!</v>
          </cell>
          <cell r="R110" t="e">
            <v>#VALUE!</v>
          </cell>
          <cell r="S110" t="e">
            <v>#VALUE!</v>
          </cell>
          <cell r="T110" t="e">
            <v>#VALUE!</v>
          </cell>
          <cell r="U110" t="e">
            <v>#VALUE!</v>
          </cell>
          <cell r="V110" t="e">
            <v>#VALUE!</v>
          </cell>
          <cell r="W110" t="e">
            <v>#VALUE!</v>
          </cell>
          <cell r="X110" t="e">
            <v>#VALUE!</v>
          </cell>
          <cell r="Y110" t="e">
            <v>#VALUE!</v>
          </cell>
          <cell r="Z110" t="e">
            <v>#VALUE!</v>
          </cell>
          <cell r="AA110" t="e">
            <v>#VALUE!</v>
          </cell>
          <cell r="AB110" t="e">
            <v>#VALUE!</v>
          </cell>
          <cell r="AC110" t="e">
            <v>#VALUE!</v>
          </cell>
          <cell r="AD110" t="e">
            <v>#VALUE!</v>
          </cell>
          <cell r="AE110" t="e">
            <v>#VALUE!</v>
          </cell>
          <cell r="AF110" t="e">
            <v>#VALUE!</v>
          </cell>
          <cell r="AG110" t="e">
            <v>#VALUE!</v>
          </cell>
          <cell r="AH110" t="e">
            <v>#VALUE!</v>
          </cell>
          <cell r="AI110" t="e">
            <v>#VALUE!</v>
          </cell>
          <cell r="AJ110" t="e">
            <v>#VALUE!</v>
          </cell>
          <cell r="AK110" t="e">
            <v>#VALUE!</v>
          </cell>
          <cell r="AL110" t="e">
            <v>#VALUE!</v>
          </cell>
        </row>
        <row r="111">
          <cell r="D111">
            <v>0</v>
          </cell>
          <cell r="E111" t="e">
            <v>#VALUE!</v>
          </cell>
          <cell r="F111" t="e">
            <v>#VALUE!</v>
          </cell>
          <cell r="G111" t="e">
            <v>#VALUE!</v>
          </cell>
          <cell r="H111" t="e">
            <v>#VALUE!</v>
          </cell>
          <cell r="I111" t="e">
            <v>#VALUE!</v>
          </cell>
          <cell r="J111" t="e">
            <v>#VALUE!</v>
          </cell>
          <cell r="K111" t="e">
            <v>#VALUE!</v>
          </cell>
          <cell r="L111" t="e">
            <v>#VALUE!</v>
          </cell>
          <cell r="M111" t="e">
            <v>#VALUE!</v>
          </cell>
          <cell r="N111" t="e">
            <v>#VALUE!</v>
          </cell>
          <cell r="O111" t="e">
            <v>#VALUE!</v>
          </cell>
          <cell r="P111" t="e">
            <v>#VALUE!</v>
          </cell>
          <cell r="Q111" t="e">
            <v>#VALUE!</v>
          </cell>
          <cell r="R111" t="e">
            <v>#VALUE!</v>
          </cell>
          <cell r="S111" t="e">
            <v>#VALUE!</v>
          </cell>
          <cell r="T111" t="e">
            <v>#VALUE!</v>
          </cell>
          <cell r="U111" t="e">
            <v>#VALUE!</v>
          </cell>
          <cell r="V111" t="e">
            <v>#VALUE!</v>
          </cell>
          <cell r="W111" t="e">
            <v>#VALUE!</v>
          </cell>
          <cell r="X111" t="e">
            <v>#VALUE!</v>
          </cell>
          <cell r="Y111" t="e">
            <v>#VALUE!</v>
          </cell>
          <cell r="Z111" t="e">
            <v>#VALUE!</v>
          </cell>
          <cell r="AA111" t="e">
            <v>#VALUE!</v>
          </cell>
          <cell r="AB111" t="e">
            <v>#VALUE!</v>
          </cell>
          <cell r="AC111" t="e">
            <v>#VALUE!</v>
          </cell>
          <cell r="AD111" t="e">
            <v>#VALUE!</v>
          </cell>
          <cell r="AE111" t="e">
            <v>#VALUE!</v>
          </cell>
          <cell r="AF111" t="e">
            <v>#VALUE!</v>
          </cell>
          <cell r="AG111" t="e">
            <v>#VALUE!</v>
          </cell>
          <cell r="AH111" t="e">
            <v>#VALUE!</v>
          </cell>
          <cell r="AI111" t="e">
            <v>#VALUE!</v>
          </cell>
          <cell r="AJ111" t="e">
            <v>#VALUE!</v>
          </cell>
          <cell r="AK111" t="e">
            <v>#VALUE!</v>
          </cell>
          <cell r="AL111" t="e">
            <v>#VALUE!</v>
          </cell>
        </row>
        <row r="112">
          <cell r="D112">
            <v>0</v>
          </cell>
          <cell r="E112" t="e">
            <v>#VALUE!</v>
          </cell>
          <cell r="F112" t="e">
            <v>#VALUE!</v>
          </cell>
          <cell r="G112" t="e">
            <v>#VALUE!</v>
          </cell>
          <cell r="H112" t="e">
            <v>#VALUE!</v>
          </cell>
          <cell r="I112" t="e">
            <v>#VALUE!</v>
          </cell>
          <cell r="J112" t="e">
            <v>#VALUE!</v>
          </cell>
          <cell r="K112" t="e">
            <v>#VALUE!</v>
          </cell>
          <cell r="L112" t="e">
            <v>#VALUE!</v>
          </cell>
          <cell r="M112" t="e">
            <v>#VALUE!</v>
          </cell>
          <cell r="N112" t="e">
            <v>#VALUE!</v>
          </cell>
          <cell r="O112" t="e">
            <v>#VALUE!</v>
          </cell>
          <cell r="P112" t="e">
            <v>#VALUE!</v>
          </cell>
          <cell r="Q112" t="e">
            <v>#VALUE!</v>
          </cell>
          <cell r="R112" t="e">
            <v>#VALUE!</v>
          </cell>
          <cell r="S112" t="e">
            <v>#VALUE!</v>
          </cell>
          <cell r="T112" t="e">
            <v>#VALUE!</v>
          </cell>
          <cell r="U112" t="e">
            <v>#VALUE!</v>
          </cell>
          <cell r="V112" t="e">
            <v>#VALUE!</v>
          </cell>
          <cell r="W112" t="e">
            <v>#VALUE!</v>
          </cell>
          <cell r="X112" t="e">
            <v>#VALUE!</v>
          </cell>
          <cell r="Y112" t="e">
            <v>#VALUE!</v>
          </cell>
          <cell r="Z112" t="e">
            <v>#VALUE!</v>
          </cell>
          <cell r="AA112" t="e">
            <v>#VALUE!</v>
          </cell>
          <cell r="AB112" t="e">
            <v>#VALUE!</v>
          </cell>
          <cell r="AC112" t="e">
            <v>#VALUE!</v>
          </cell>
          <cell r="AD112" t="e">
            <v>#VALUE!</v>
          </cell>
          <cell r="AE112" t="e">
            <v>#VALUE!</v>
          </cell>
          <cell r="AF112" t="e">
            <v>#VALUE!</v>
          </cell>
          <cell r="AG112" t="e">
            <v>#VALUE!</v>
          </cell>
          <cell r="AH112" t="e">
            <v>#VALUE!</v>
          </cell>
          <cell r="AI112" t="e">
            <v>#VALUE!</v>
          </cell>
          <cell r="AJ112" t="e">
            <v>#VALUE!</v>
          </cell>
          <cell r="AK112" t="e">
            <v>#VALUE!</v>
          </cell>
          <cell r="AL112" t="e">
            <v>#VALUE!</v>
          </cell>
        </row>
        <row r="113">
          <cell r="D113">
            <v>0</v>
          </cell>
          <cell r="E113" t="e">
            <v>#VALUE!</v>
          </cell>
          <cell r="F113" t="e">
            <v>#VALUE!</v>
          </cell>
          <cell r="G113" t="e">
            <v>#VALUE!</v>
          </cell>
          <cell r="H113" t="e">
            <v>#VALUE!</v>
          </cell>
          <cell r="I113" t="e">
            <v>#VALUE!</v>
          </cell>
          <cell r="J113" t="e">
            <v>#VALUE!</v>
          </cell>
          <cell r="K113" t="e">
            <v>#VALUE!</v>
          </cell>
          <cell r="L113" t="e">
            <v>#VALUE!</v>
          </cell>
          <cell r="M113" t="e">
            <v>#VALUE!</v>
          </cell>
          <cell r="N113" t="e">
            <v>#VALUE!</v>
          </cell>
          <cell r="O113" t="e">
            <v>#VALUE!</v>
          </cell>
          <cell r="P113" t="e">
            <v>#VALUE!</v>
          </cell>
          <cell r="Q113" t="e">
            <v>#VALUE!</v>
          </cell>
          <cell r="R113" t="e">
            <v>#VALUE!</v>
          </cell>
          <cell r="S113" t="e">
            <v>#VALUE!</v>
          </cell>
          <cell r="T113" t="e">
            <v>#VALUE!</v>
          </cell>
          <cell r="U113" t="e">
            <v>#VALUE!</v>
          </cell>
          <cell r="V113" t="e">
            <v>#VALUE!</v>
          </cell>
          <cell r="W113" t="e">
            <v>#VALUE!</v>
          </cell>
          <cell r="X113" t="e">
            <v>#VALUE!</v>
          </cell>
          <cell r="Y113" t="e">
            <v>#VALUE!</v>
          </cell>
          <cell r="Z113" t="e">
            <v>#VALUE!</v>
          </cell>
          <cell r="AA113" t="e">
            <v>#VALUE!</v>
          </cell>
          <cell r="AB113" t="e">
            <v>#VALUE!</v>
          </cell>
          <cell r="AC113" t="e">
            <v>#VALUE!</v>
          </cell>
          <cell r="AD113" t="e">
            <v>#VALUE!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L113" t="e">
            <v>#VALUE!</v>
          </cell>
        </row>
        <row r="114">
          <cell r="D114">
            <v>0</v>
          </cell>
          <cell r="E114" t="e">
            <v>#VALUE!</v>
          </cell>
          <cell r="F114" t="e">
            <v>#VALUE!</v>
          </cell>
          <cell r="G114" t="e">
            <v>#VALUE!</v>
          </cell>
          <cell r="H114" t="e">
            <v>#VALUE!</v>
          </cell>
          <cell r="I114" t="e">
            <v>#VALUE!</v>
          </cell>
          <cell r="J114" t="e">
            <v>#VALUE!</v>
          </cell>
          <cell r="K114" t="e">
            <v>#VALUE!</v>
          </cell>
          <cell r="L114" t="e">
            <v>#VALUE!</v>
          </cell>
          <cell r="M114" t="e">
            <v>#VALUE!</v>
          </cell>
          <cell r="N114" t="e">
            <v>#VALUE!</v>
          </cell>
          <cell r="O114" t="e">
            <v>#VALUE!</v>
          </cell>
          <cell r="P114" t="e">
            <v>#VALUE!</v>
          </cell>
          <cell r="Q114" t="e">
            <v>#VALUE!</v>
          </cell>
          <cell r="R114" t="e">
            <v>#VALUE!</v>
          </cell>
          <cell r="S114" t="e">
            <v>#VALUE!</v>
          </cell>
          <cell r="T114" t="e">
            <v>#VALUE!</v>
          </cell>
          <cell r="U114" t="e">
            <v>#VALUE!</v>
          </cell>
          <cell r="V114" t="e">
            <v>#VALUE!</v>
          </cell>
          <cell r="W114" t="e">
            <v>#VALUE!</v>
          </cell>
          <cell r="X114" t="e">
            <v>#VALUE!</v>
          </cell>
          <cell r="Y114" t="e">
            <v>#VALUE!</v>
          </cell>
          <cell r="Z114" t="e">
            <v>#VALUE!</v>
          </cell>
          <cell r="AA114" t="e">
            <v>#VALUE!</v>
          </cell>
          <cell r="AB114" t="e">
            <v>#VALUE!</v>
          </cell>
          <cell r="AC114" t="e">
            <v>#VALUE!</v>
          </cell>
          <cell r="AD114" t="e">
            <v>#VALUE!</v>
          </cell>
          <cell r="AE114" t="e">
            <v>#VALUE!</v>
          </cell>
          <cell r="AF114" t="e">
            <v>#VALUE!</v>
          </cell>
          <cell r="AG114" t="e">
            <v>#VALUE!</v>
          </cell>
          <cell r="AH114" t="e">
            <v>#VALUE!</v>
          </cell>
          <cell r="AI114" t="e">
            <v>#VALUE!</v>
          </cell>
          <cell r="AJ114" t="e">
            <v>#VALUE!</v>
          </cell>
          <cell r="AK114" t="e">
            <v>#VALUE!</v>
          </cell>
          <cell r="AL114" t="e">
            <v>#VALUE!</v>
          </cell>
        </row>
      </sheetData>
      <sheetData sheetId="27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17"/>
  <sheetViews>
    <sheetView tabSelected="1" zoomScale="80" zoomScaleNormal="80" workbookViewId="0">
      <selection activeCell="C113" sqref="C113"/>
    </sheetView>
  </sheetViews>
  <sheetFormatPr baseColWidth="10" defaultColWidth="11.25" defaultRowHeight="15.75"/>
  <cols>
    <col min="1" max="1" width="17.625" style="472" customWidth="1"/>
    <col min="2" max="2" width="41.625" style="471" customWidth="1"/>
    <col min="3" max="3" width="166.25" style="387" bestFit="1" customWidth="1"/>
    <col min="4" max="4" width="11.375" style="1" customWidth="1"/>
    <col min="5" max="16384" width="11.25" style="1"/>
  </cols>
  <sheetData>
    <row r="1" spans="1:4" ht="27" customHeight="1" thickBot="1">
      <c r="A1" s="386" t="s">
        <v>0</v>
      </c>
      <c r="B1" s="693" t="s">
        <v>1</v>
      </c>
      <c r="C1" s="694" t="s">
        <v>88</v>
      </c>
    </row>
    <row r="2" spans="1:4" ht="42" customHeight="1">
      <c r="A2" s="1107" t="s">
        <v>1777</v>
      </c>
      <c r="B2" s="1101" t="s">
        <v>1780</v>
      </c>
      <c r="C2" s="696" t="s">
        <v>1851</v>
      </c>
    </row>
    <row r="3" spans="1:4" ht="44.1" customHeight="1">
      <c r="A3" s="1108"/>
      <c r="B3" s="1102"/>
      <c r="C3" s="698" t="s">
        <v>1852</v>
      </c>
    </row>
    <row r="4" spans="1:4" ht="44.1" customHeight="1">
      <c r="A4" s="1108"/>
      <c r="B4" s="1102"/>
      <c r="C4" s="687" t="s">
        <v>1597</v>
      </c>
    </row>
    <row r="5" spans="1:4" ht="44.1" customHeight="1">
      <c r="A5" s="1108"/>
      <c r="B5" s="1102"/>
      <c r="C5" s="688" t="s">
        <v>1845</v>
      </c>
    </row>
    <row r="6" spans="1:4" ht="44.1" customHeight="1">
      <c r="A6" s="1108"/>
      <c r="B6" s="1102"/>
      <c r="C6" s="688" t="s">
        <v>1846</v>
      </c>
    </row>
    <row r="7" spans="1:4" ht="44.1" customHeight="1">
      <c r="A7" s="1108"/>
      <c r="B7" s="1102"/>
      <c r="C7" s="688" t="s">
        <v>1847</v>
      </c>
      <c r="D7" s="2"/>
    </row>
    <row r="8" spans="1:4" ht="44.1" customHeight="1">
      <c r="A8" s="1108"/>
      <c r="B8" s="1102"/>
      <c r="C8" s="689" t="s">
        <v>1598</v>
      </c>
      <c r="D8" s="2"/>
    </row>
    <row r="9" spans="1:4" ht="44.1" customHeight="1">
      <c r="A9" s="1108"/>
      <c r="B9" s="1102"/>
      <c r="C9" s="689" t="s">
        <v>1848</v>
      </c>
      <c r="D9" s="2"/>
    </row>
    <row r="10" spans="1:4" ht="44.1" customHeight="1" thickBot="1">
      <c r="A10" s="1108"/>
      <c r="B10" s="1103"/>
      <c r="C10" s="689" t="s">
        <v>1849</v>
      </c>
      <c r="D10" s="2"/>
    </row>
    <row r="11" spans="1:4" ht="44.1" customHeight="1">
      <c r="A11" s="1109"/>
      <c r="B11" s="1104" t="s">
        <v>1778</v>
      </c>
      <c r="C11" s="689" t="s">
        <v>1599</v>
      </c>
    </row>
    <row r="12" spans="1:4" ht="44.1" customHeight="1" thickBot="1">
      <c r="A12" s="1109"/>
      <c r="B12" s="1105"/>
      <c r="C12" s="689" t="s">
        <v>1823</v>
      </c>
    </row>
    <row r="13" spans="1:4" ht="44.1" customHeight="1">
      <c r="A13" s="1109"/>
      <c r="B13" s="1104" t="s">
        <v>1779</v>
      </c>
      <c r="C13" s="689" t="s">
        <v>1601</v>
      </c>
    </row>
    <row r="14" spans="1:4" ht="44.1" customHeight="1" thickBot="1">
      <c r="A14" s="1109"/>
      <c r="B14" s="1105"/>
      <c r="C14" s="689" t="s">
        <v>1602</v>
      </c>
    </row>
    <row r="15" spans="1:4" ht="44.1" customHeight="1">
      <c r="A15" s="1109"/>
      <c r="B15" s="1104" t="s">
        <v>1793</v>
      </c>
      <c r="C15" s="689" t="s">
        <v>1603</v>
      </c>
      <c r="D15" s="2"/>
    </row>
    <row r="16" spans="1:4" ht="44.1" customHeight="1">
      <c r="A16" s="1109"/>
      <c r="B16" s="1106"/>
      <c r="C16" s="689" t="s">
        <v>1608</v>
      </c>
      <c r="D16" s="2"/>
    </row>
    <row r="17" spans="1:4" ht="44.1" customHeight="1">
      <c r="A17" s="1109"/>
      <c r="B17" s="1106"/>
      <c r="C17" s="689" t="s">
        <v>1604</v>
      </c>
      <c r="D17" s="2"/>
    </row>
    <row r="18" spans="1:4" ht="44.1" customHeight="1">
      <c r="A18" s="1109"/>
      <c r="B18" s="1106"/>
      <c r="C18" s="689" t="s">
        <v>1609</v>
      </c>
      <c r="D18" s="2"/>
    </row>
    <row r="19" spans="1:4" ht="44.1" customHeight="1">
      <c r="A19" s="1109"/>
      <c r="B19" s="1106"/>
      <c r="C19" s="689" t="s">
        <v>1605</v>
      </c>
      <c r="D19" s="2"/>
    </row>
    <row r="20" spans="1:4" ht="44.1" customHeight="1">
      <c r="A20" s="1109"/>
      <c r="B20" s="1106"/>
      <c r="C20" s="689" t="s">
        <v>1606</v>
      </c>
    </row>
    <row r="21" spans="1:4" ht="44.1" customHeight="1" thickBot="1">
      <c r="A21" s="1110"/>
      <c r="B21" s="1105"/>
      <c r="C21" s="689" t="s">
        <v>1607</v>
      </c>
    </row>
    <row r="22" spans="1:4" ht="44.1" customHeight="1">
      <c r="A22" s="1111" t="s">
        <v>1781</v>
      </c>
      <c r="B22" s="1117" t="s">
        <v>1794</v>
      </c>
      <c r="C22" s="687" t="s">
        <v>1611</v>
      </c>
      <c r="D22" s="2"/>
    </row>
    <row r="23" spans="1:4" ht="44.1" customHeight="1">
      <c r="A23" s="1112"/>
      <c r="B23" s="1118"/>
      <c r="C23" s="687" t="s">
        <v>173</v>
      </c>
      <c r="D23" s="2"/>
    </row>
    <row r="24" spans="1:4" ht="44.1" customHeight="1">
      <c r="A24" s="1112"/>
      <c r="B24" s="1118"/>
      <c r="C24" s="688" t="s">
        <v>1610</v>
      </c>
      <c r="D24" s="2"/>
    </row>
    <row r="25" spans="1:4" ht="44.1" customHeight="1">
      <c r="A25" s="1112"/>
      <c r="B25" s="1118"/>
      <c r="C25" s="688" t="s">
        <v>1824</v>
      </c>
      <c r="D25" s="2"/>
    </row>
    <row r="26" spans="1:4" ht="44.1" customHeight="1">
      <c r="A26" s="1112"/>
      <c r="B26" s="1118"/>
      <c r="C26" s="1120" t="s">
        <v>1836</v>
      </c>
      <c r="D26" s="2"/>
    </row>
    <row r="27" spans="1:4" ht="18" customHeight="1" thickBot="1">
      <c r="A27" s="1112"/>
      <c r="B27" s="1119"/>
      <c r="C27" s="1120"/>
    </row>
    <row r="28" spans="1:4" ht="44.1" customHeight="1">
      <c r="A28" s="1112"/>
      <c r="B28" s="1104" t="s">
        <v>1795</v>
      </c>
      <c r="C28" s="689" t="s">
        <v>1893</v>
      </c>
    </row>
    <row r="29" spans="1:4" ht="44.1" customHeight="1">
      <c r="A29" s="1112"/>
      <c r="B29" s="1106"/>
      <c r="C29" s="689" t="s">
        <v>1921</v>
      </c>
    </row>
    <row r="30" spans="1:4" ht="44.1" customHeight="1">
      <c r="A30" s="1112"/>
      <c r="B30" s="1106"/>
      <c r="C30" s="689" t="s">
        <v>1894</v>
      </c>
    </row>
    <row r="31" spans="1:4" ht="44.1" customHeight="1">
      <c r="A31" s="1112"/>
      <c r="B31" s="1106"/>
      <c r="C31" s="689" t="s">
        <v>1895</v>
      </c>
    </row>
    <row r="32" spans="1:4" ht="44.1" customHeight="1">
      <c r="A32" s="1112"/>
      <c r="B32" s="1106"/>
      <c r="C32" s="689" t="s">
        <v>1839</v>
      </c>
    </row>
    <row r="33" spans="1:4" ht="44.1" customHeight="1">
      <c r="A33" s="1112"/>
      <c r="B33" s="1106"/>
      <c r="C33" s="689" t="s">
        <v>1840</v>
      </c>
    </row>
    <row r="34" spans="1:4" ht="44.1" customHeight="1" thickBot="1">
      <c r="A34" s="1112"/>
      <c r="B34" s="1105"/>
      <c r="C34" s="689" t="s">
        <v>1841</v>
      </c>
      <c r="D34" s="2"/>
    </row>
    <row r="35" spans="1:4" ht="44.1" customHeight="1">
      <c r="A35" s="1112"/>
      <c r="B35" s="1104" t="s">
        <v>1782</v>
      </c>
      <c r="C35" s="688" t="s">
        <v>1613</v>
      </c>
    </row>
    <row r="36" spans="1:4" ht="44.1" customHeight="1">
      <c r="A36" s="1112"/>
      <c r="B36" s="1106"/>
      <c r="C36" s="1087" t="s">
        <v>1853</v>
      </c>
    </row>
    <row r="37" spans="1:4" ht="18" customHeight="1" thickBot="1">
      <c r="A37" s="1113"/>
      <c r="B37" s="1105"/>
      <c r="C37" s="1088"/>
    </row>
    <row r="38" spans="1:4" ht="44.1" customHeight="1">
      <c r="A38" s="1095" t="s">
        <v>1783</v>
      </c>
      <c r="B38" s="1089" t="s">
        <v>1796</v>
      </c>
      <c r="C38" s="688" t="s">
        <v>1622</v>
      </c>
    </row>
    <row r="39" spans="1:4" ht="44.1" customHeight="1">
      <c r="A39" s="1096"/>
      <c r="B39" s="1090"/>
      <c r="C39" s="688" t="s">
        <v>1850</v>
      </c>
    </row>
    <row r="40" spans="1:4" ht="44.1" customHeight="1">
      <c r="A40" s="1096"/>
      <c r="B40" s="1090"/>
      <c r="C40" s="688" t="s">
        <v>1825</v>
      </c>
    </row>
    <row r="41" spans="1:4" ht="44.1" customHeight="1">
      <c r="A41" s="1096"/>
      <c r="B41" s="1090"/>
      <c r="C41" s="688" t="s">
        <v>1826</v>
      </c>
    </row>
    <row r="42" spans="1:4" ht="44.1" customHeight="1">
      <c r="A42" s="1096"/>
      <c r="B42" s="1090"/>
      <c r="C42" s="688" t="s">
        <v>1827</v>
      </c>
    </row>
    <row r="43" spans="1:4" ht="44.1" customHeight="1">
      <c r="A43" s="1096"/>
      <c r="B43" s="1090"/>
      <c r="C43" s="1087" t="s">
        <v>1842</v>
      </c>
    </row>
    <row r="44" spans="1:4" ht="18" customHeight="1">
      <c r="A44" s="1096"/>
      <c r="B44" s="1090"/>
      <c r="C44" s="1088"/>
    </row>
    <row r="45" spans="1:4" ht="44.1" customHeight="1">
      <c r="A45" s="1096"/>
      <c r="B45" s="1090"/>
      <c r="C45" s="688" t="s">
        <v>1829</v>
      </c>
    </row>
    <row r="46" spans="1:4" ht="44.1" customHeight="1" thickBot="1">
      <c r="A46" s="1096"/>
      <c r="B46" s="1091"/>
      <c r="C46" s="688" t="s">
        <v>1830</v>
      </c>
    </row>
    <row r="47" spans="1:4" ht="44.1" customHeight="1">
      <c r="A47" s="1096"/>
      <c r="B47" s="1104" t="s">
        <v>1797</v>
      </c>
      <c r="C47" s="688" t="s">
        <v>1854</v>
      </c>
    </row>
    <row r="48" spans="1:4" ht="44.1" customHeight="1">
      <c r="A48" s="1096"/>
      <c r="B48" s="1106"/>
      <c r="C48" s="688" t="s">
        <v>1855</v>
      </c>
    </row>
    <row r="49" spans="1:3" ht="44.1" customHeight="1">
      <c r="A49" s="1096"/>
      <c r="B49" s="1106"/>
      <c r="C49" s="688" t="s">
        <v>1862</v>
      </c>
    </row>
    <row r="50" spans="1:3" ht="44.1" customHeight="1">
      <c r="A50" s="1096"/>
      <c r="B50" s="1106"/>
      <c r="C50" s="688" t="s">
        <v>1861</v>
      </c>
    </row>
    <row r="51" spans="1:3" ht="44.1" customHeight="1" thickBot="1">
      <c r="A51" s="1096"/>
      <c r="B51" s="1105"/>
      <c r="C51" s="688" t="s">
        <v>1860</v>
      </c>
    </row>
    <row r="52" spans="1:3" ht="44.1" customHeight="1" thickBot="1">
      <c r="A52" s="1096"/>
      <c r="B52" s="692" t="s">
        <v>1784</v>
      </c>
      <c r="C52" s="688" t="s">
        <v>1647</v>
      </c>
    </row>
    <row r="53" spans="1:3" ht="44.1" customHeight="1">
      <c r="A53" s="1096"/>
      <c r="B53" s="1089" t="s">
        <v>1785</v>
      </c>
      <c r="C53" s="688" t="s">
        <v>1650</v>
      </c>
    </row>
    <row r="54" spans="1:3" ht="44.1" customHeight="1">
      <c r="A54" s="1096"/>
      <c r="B54" s="1090"/>
      <c r="C54" s="688" t="s">
        <v>1808</v>
      </c>
    </row>
    <row r="55" spans="1:3" ht="44.1" customHeight="1">
      <c r="A55" s="1096"/>
      <c r="B55" s="1090"/>
      <c r="C55" s="688" t="s">
        <v>1809</v>
      </c>
    </row>
    <row r="56" spans="1:3" ht="44.1" customHeight="1">
      <c r="A56" s="1096"/>
      <c r="B56" s="1090"/>
      <c r="C56" s="688" t="s">
        <v>1810</v>
      </c>
    </row>
    <row r="57" spans="1:3" ht="44.1" customHeight="1">
      <c r="A57" s="1096"/>
      <c r="B57" s="1090"/>
      <c r="C57" s="1087" t="s">
        <v>1811</v>
      </c>
    </row>
    <row r="58" spans="1:3" ht="18" customHeight="1" thickBot="1">
      <c r="A58" s="1096"/>
      <c r="B58" s="1091"/>
      <c r="C58" s="1088"/>
    </row>
    <row r="59" spans="1:3" ht="42.75" customHeight="1">
      <c r="A59" s="1096"/>
      <c r="B59" s="1089" t="s">
        <v>1786</v>
      </c>
      <c r="C59" s="688" t="s">
        <v>1652</v>
      </c>
    </row>
    <row r="60" spans="1:3" ht="44.1" customHeight="1">
      <c r="A60" s="1096"/>
      <c r="B60" s="1090"/>
      <c r="C60" s="688" t="s">
        <v>1653</v>
      </c>
    </row>
    <row r="61" spans="1:3" ht="44.1" customHeight="1">
      <c r="A61" s="1096"/>
      <c r="B61" s="1090"/>
      <c r="C61" s="688" t="s">
        <v>1812</v>
      </c>
    </row>
    <row r="62" spans="1:3" ht="42.75" customHeight="1">
      <c r="A62" s="1096"/>
      <c r="B62" s="1090"/>
      <c r="C62" s="688" t="s">
        <v>1813</v>
      </c>
    </row>
    <row r="63" spans="1:3" ht="42.75" customHeight="1" thickBot="1">
      <c r="A63" s="1097"/>
      <c r="B63" s="1091"/>
      <c r="C63" s="688" t="s">
        <v>1814</v>
      </c>
    </row>
    <row r="64" spans="1:3" ht="44.1" customHeight="1">
      <c r="A64" s="1095" t="s">
        <v>1787</v>
      </c>
      <c r="B64" s="1092" t="s">
        <v>1798</v>
      </c>
      <c r="C64" s="688" t="s">
        <v>1843</v>
      </c>
    </row>
    <row r="65" spans="1:3" ht="44.1" customHeight="1">
      <c r="A65" s="1096"/>
      <c r="B65" s="1093"/>
      <c r="C65" s="688" t="s">
        <v>1844</v>
      </c>
    </row>
    <row r="66" spans="1:3" ht="44.1" customHeight="1">
      <c r="A66" s="1096"/>
      <c r="B66" s="1093"/>
      <c r="C66" s="688" t="s">
        <v>1654</v>
      </c>
    </row>
    <row r="67" spans="1:3" ht="44.1" customHeight="1">
      <c r="A67" s="1096"/>
      <c r="B67" s="1093"/>
      <c r="C67" s="688" t="s">
        <v>1655</v>
      </c>
    </row>
    <row r="68" spans="1:3" ht="44.1" customHeight="1" thickBot="1">
      <c r="A68" s="1096"/>
      <c r="B68" s="1094"/>
      <c r="C68" s="688" t="s">
        <v>1656</v>
      </c>
    </row>
    <row r="69" spans="1:3" ht="44.1" customHeight="1">
      <c r="A69" s="1096"/>
      <c r="B69" s="1098" t="s">
        <v>1799</v>
      </c>
      <c r="C69" s="688" t="s">
        <v>1657</v>
      </c>
    </row>
    <row r="70" spans="1:3" ht="44.1" customHeight="1">
      <c r="A70" s="1096"/>
      <c r="B70" s="1099"/>
      <c r="C70" s="699" t="s">
        <v>1856</v>
      </c>
    </row>
    <row r="71" spans="1:3" ht="44.1" customHeight="1">
      <c r="A71" s="1096"/>
      <c r="B71" s="1099"/>
      <c r="C71" s="688" t="s">
        <v>1857</v>
      </c>
    </row>
    <row r="72" spans="1:3" ht="44.1" customHeight="1">
      <c r="A72" s="1096"/>
      <c r="B72" s="1099"/>
      <c r="C72" s="688" t="s">
        <v>656</v>
      </c>
    </row>
    <row r="73" spans="1:3" ht="44.1" customHeight="1" thickBot="1">
      <c r="A73" s="1096"/>
      <c r="B73" s="1100"/>
      <c r="C73" s="688" t="s">
        <v>1658</v>
      </c>
    </row>
    <row r="74" spans="1:3" ht="44.1" customHeight="1">
      <c r="A74" s="1096"/>
      <c r="B74" s="1089" t="s">
        <v>1800</v>
      </c>
      <c r="C74" s="688" t="s">
        <v>643</v>
      </c>
    </row>
    <row r="75" spans="1:3" ht="44.1" customHeight="1">
      <c r="A75" s="1096"/>
      <c r="B75" s="1090"/>
      <c r="C75" s="688" t="s">
        <v>1897</v>
      </c>
    </row>
    <row r="76" spans="1:3" ht="41.45" customHeight="1" thickBot="1">
      <c r="A76" s="1097"/>
      <c r="B76" s="1091"/>
      <c r="C76" s="688" t="s">
        <v>1858</v>
      </c>
    </row>
    <row r="77" spans="1:3" ht="44.1" customHeight="1">
      <c r="A77" s="1109" t="s">
        <v>1831</v>
      </c>
      <c r="B77" s="1089" t="s">
        <v>1832</v>
      </c>
      <c r="C77" s="688" t="s">
        <v>1661</v>
      </c>
    </row>
    <row r="78" spans="1:3" ht="44.1" customHeight="1" thickBot="1">
      <c r="A78" s="1109"/>
      <c r="B78" s="1091"/>
      <c r="C78" s="688" t="s">
        <v>1660</v>
      </c>
    </row>
    <row r="79" spans="1:3" ht="44.1" customHeight="1">
      <c r="A79" s="1109"/>
      <c r="B79" s="1089" t="s">
        <v>1801</v>
      </c>
      <c r="C79" s="688" t="s">
        <v>1662</v>
      </c>
    </row>
    <row r="80" spans="1:3" ht="44.1" customHeight="1">
      <c r="A80" s="1109"/>
      <c r="B80" s="1090"/>
      <c r="C80" s="688" t="s">
        <v>1663</v>
      </c>
    </row>
    <row r="81" spans="1:3" ht="44.1" customHeight="1">
      <c r="A81" s="1109"/>
      <c r="B81" s="1090"/>
      <c r="C81" s="688" t="s">
        <v>1666</v>
      </c>
    </row>
    <row r="82" spans="1:3" ht="44.1" customHeight="1">
      <c r="A82" s="1109"/>
      <c r="B82" s="1090"/>
      <c r="C82" s="1087" t="s">
        <v>1859</v>
      </c>
    </row>
    <row r="83" spans="1:3" ht="18" customHeight="1" thickBot="1">
      <c r="A83" s="1109"/>
      <c r="B83" s="1090"/>
      <c r="C83" s="1088"/>
    </row>
    <row r="84" spans="1:3" ht="44.1" customHeight="1">
      <c r="A84" s="1114" t="s">
        <v>1833</v>
      </c>
      <c r="B84" s="1104" t="s">
        <v>1788</v>
      </c>
      <c r="C84" s="688" t="s">
        <v>1863</v>
      </c>
    </row>
    <row r="85" spans="1:3" ht="44.1" customHeight="1">
      <c r="A85" s="1115"/>
      <c r="B85" s="1106"/>
      <c r="C85" s="688" t="s">
        <v>1875</v>
      </c>
    </row>
    <row r="86" spans="1:3" ht="44.1" customHeight="1">
      <c r="A86" s="1115"/>
      <c r="B86" s="1106"/>
      <c r="C86" s="688" t="s">
        <v>1876</v>
      </c>
    </row>
    <row r="87" spans="1:3" ht="44.1" customHeight="1">
      <c r="A87" s="1115"/>
      <c r="B87" s="1106"/>
      <c r="C87" s="688" t="s">
        <v>1877</v>
      </c>
    </row>
    <row r="88" spans="1:3" ht="44.1" customHeight="1">
      <c r="A88" s="1115"/>
      <c r="B88" s="1106"/>
      <c r="C88" s="688" t="s">
        <v>1878</v>
      </c>
    </row>
    <row r="89" spans="1:3" ht="44.1" customHeight="1">
      <c r="A89" s="1115"/>
      <c r="B89" s="1106"/>
      <c r="C89" s="688" t="s">
        <v>1874</v>
      </c>
    </row>
    <row r="90" spans="1:3" ht="44.1" customHeight="1">
      <c r="A90" s="1115"/>
      <c r="B90" s="1106"/>
      <c r="C90" s="688" t="s">
        <v>1873</v>
      </c>
    </row>
    <row r="91" spans="1:3" ht="44.1" customHeight="1">
      <c r="A91" s="1115"/>
      <c r="B91" s="1106"/>
      <c r="C91" s="688" t="s">
        <v>1872</v>
      </c>
    </row>
    <row r="92" spans="1:3" ht="44.1" customHeight="1">
      <c r="A92" s="1115"/>
      <c r="B92" s="1106"/>
      <c r="C92" s="688" t="s">
        <v>1871</v>
      </c>
    </row>
    <row r="93" spans="1:3" ht="44.1" customHeight="1">
      <c r="A93" s="1115"/>
      <c r="B93" s="1106"/>
      <c r="C93" s="688" t="s">
        <v>1879</v>
      </c>
    </row>
    <row r="94" spans="1:3" ht="44.1" customHeight="1" thickBot="1">
      <c r="A94" s="1115"/>
      <c r="B94" s="1105"/>
      <c r="C94" s="688" t="s">
        <v>1870</v>
      </c>
    </row>
    <row r="95" spans="1:3" ht="42.75" customHeight="1">
      <c r="A95" s="1115"/>
      <c r="B95" s="1104" t="s">
        <v>1789</v>
      </c>
      <c r="C95" s="688" t="s">
        <v>1865</v>
      </c>
    </row>
    <row r="96" spans="1:3" ht="42.75" customHeight="1">
      <c r="A96" s="1115"/>
      <c r="B96" s="1106"/>
      <c r="C96" s="688" t="s">
        <v>1866</v>
      </c>
    </row>
    <row r="97" spans="1:3" ht="42.75" customHeight="1">
      <c r="A97" s="1115"/>
      <c r="B97" s="1106"/>
      <c r="C97" s="688" t="s">
        <v>1880</v>
      </c>
    </row>
    <row r="98" spans="1:3" ht="42.75" customHeight="1">
      <c r="A98" s="1115"/>
      <c r="B98" s="1106"/>
      <c r="C98" s="688" t="s">
        <v>1881</v>
      </c>
    </row>
    <row r="99" spans="1:3" ht="42.75" customHeight="1">
      <c r="A99" s="1115"/>
      <c r="B99" s="1106"/>
      <c r="C99" s="688" t="s">
        <v>1882</v>
      </c>
    </row>
    <row r="100" spans="1:3" ht="44.1" customHeight="1">
      <c r="A100" s="1115"/>
      <c r="B100" s="1106"/>
      <c r="C100" s="688" t="s">
        <v>1883</v>
      </c>
    </row>
    <row r="101" spans="1:3" ht="44.1" customHeight="1">
      <c r="A101" s="1115"/>
      <c r="B101" s="1106"/>
      <c r="C101" s="688" t="s">
        <v>1884</v>
      </c>
    </row>
    <row r="102" spans="1:3" ht="44.1" customHeight="1">
      <c r="A102" s="1115"/>
      <c r="B102" s="1106"/>
      <c r="C102" s="688" t="s">
        <v>1887</v>
      </c>
    </row>
    <row r="103" spans="1:3" ht="44.1" customHeight="1">
      <c r="A103" s="1115"/>
      <c r="B103" s="1106"/>
      <c r="C103" s="688" t="s">
        <v>1885</v>
      </c>
    </row>
    <row r="104" spans="1:3" ht="44.1" customHeight="1" thickBot="1">
      <c r="A104" s="1116"/>
      <c r="B104" s="1105"/>
      <c r="C104" s="688" t="s">
        <v>1886</v>
      </c>
    </row>
    <row r="105" spans="1:3" ht="44.1" customHeight="1">
      <c r="A105" s="1114" t="s">
        <v>1834</v>
      </c>
      <c r="B105" s="1104" t="s">
        <v>1790</v>
      </c>
      <c r="C105" s="688" t="s">
        <v>1667</v>
      </c>
    </row>
    <row r="106" spans="1:3" ht="44.1" customHeight="1" thickBot="1">
      <c r="A106" s="1115"/>
      <c r="B106" s="1105"/>
      <c r="C106" s="688" t="s">
        <v>1668</v>
      </c>
    </row>
    <row r="107" spans="1:3" ht="44.1" customHeight="1" thickBot="1">
      <c r="A107" s="1116"/>
      <c r="B107" s="697" t="s">
        <v>1868</v>
      </c>
      <c r="C107" s="695" t="s">
        <v>1869</v>
      </c>
    </row>
    <row r="108" spans="1:3" ht="44.1" customHeight="1">
      <c r="A108" s="1114" t="s">
        <v>1835</v>
      </c>
      <c r="B108" s="1104" t="s">
        <v>1791</v>
      </c>
      <c r="C108" s="688" t="s">
        <v>1922</v>
      </c>
    </row>
    <row r="109" spans="1:3" ht="44.1" customHeight="1">
      <c r="A109" s="1115"/>
      <c r="B109" s="1106"/>
      <c r="C109" s="688" t="s">
        <v>1695</v>
      </c>
    </row>
    <row r="110" spans="1:3" ht="44.1" customHeight="1">
      <c r="A110" s="1115"/>
      <c r="B110" s="1106"/>
      <c r="C110" s="688" t="s">
        <v>1891</v>
      </c>
    </row>
    <row r="111" spans="1:3" ht="44.1" customHeight="1">
      <c r="A111" s="1115"/>
      <c r="B111" s="1106"/>
      <c r="C111" s="688" t="s">
        <v>1815</v>
      </c>
    </row>
    <row r="112" spans="1:3" ht="44.1" customHeight="1">
      <c r="A112" s="1115"/>
      <c r="B112" s="1106"/>
      <c r="C112" s="688" t="s">
        <v>1816</v>
      </c>
    </row>
    <row r="113" spans="1:3" ht="44.1" customHeight="1">
      <c r="A113" s="1115"/>
      <c r="B113" s="1106"/>
      <c r="C113" s="688" t="s">
        <v>1817</v>
      </c>
    </row>
    <row r="114" spans="1:3" ht="44.1" customHeight="1">
      <c r="A114" s="1115"/>
      <c r="B114" s="1106"/>
      <c r="C114" s="688" t="s">
        <v>1818</v>
      </c>
    </row>
    <row r="115" spans="1:3" ht="44.1" customHeight="1">
      <c r="A115" s="1115"/>
      <c r="B115" s="1106"/>
      <c r="C115" s="688" t="s">
        <v>1819</v>
      </c>
    </row>
    <row r="116" spans="1:3" ht="44.1" customHeight="1" thickBot="1">
      <c r="A116" s="1115"/>
      <c r="B116" s="1105"/>
      <c r="C116" s="689" t="s">
        <v>1820</v>
      </c>
    </row>
    <row r="117" spans="1:3" ht="44.1" customHeight="1" thickBot="1">
      <c r="A117" s="1116"/>
      <c r="B117" s="691" t="s">
        <v>1792</v>
      </c>
      <c r="C117" s="689" t="s">
        <v>1821</v>
      </c>
    </row>
  </sheetData>
  <customSheetViews>
    <customSheetView guid="{9CA68ABA-C7BA-4E64-96EE-1D97745C1F44}" topLeftCell="B46">
      <selection activeCell="C70" sqref="C70"/>
      <pageMargins left="0.7" right="0.7" top="0.78740157499999996" bottom="0.78740157499999996" header="0.3" footer="0.3"/>
    </customSheetView>
  </customSheetViews>
  <mergeCells count="33">
    <mergeCell ref="B108:B116"/>
    <mergeCell ref="A108:A117"/>
    <mergeCell ref="B22:B27"/>
    <mergeCell ref="C26:C27"/>
    <mergeCell ref="C57:C58"/>
    <mergeCell ref="C43:C44"/>
    <mergeCell ref="B84:B94"/>
    <mergeCell ref="A84:A104"/>
    <mergeCell ref="B95:B104"/>
    <mergeCell ref="B105:B106"/>
    <mergeCell ref="A105:A107"/>
    <mergeCell ref="B35:B37"/>
    <mergeCell ref="B38:B46"/>
    <mergeCell ref="B47:B51"/>
    <mergeCell ref="B53:B58"/>
    <mergeCell ref="A77:A83"/>
    <mergeCell ref="B2:B10"/>
    <mergeCell ref="B13:B14"/>
    <mergeCell ref="B15:B21"/>
    <mergeCell ref="A2:A21"/>
    <mergeCell ref="B28:B34"/>
    <mergeCell ref="A22:A37"/>
    <mergeCell ref="B11:B12"/>
    <mergeCell ref="A38:A63"/>
    <mergeCell ref="B69:B73"/>
    <mergeCell ref="B74:B76"/>
    <mergeCell ref="A64:A76"/>
    <mergeCell ref="C36:C37"/>
    <mergeCell ref="C82:C83"/>
    <mergeCell ref="B59:B63"/>
    <mergeCell ref="B64:B68"/>
    <mergeCell ref="B77:B78"/>
    <mergeCell ref="B79:B83"/>
  </mergeCells>
  <phoneticPr fontId="50" type="noConversion"/>
  <hyperlinks>
    <hyperlink ref="C2" location="'A1-3A'!A1" display="Tab. A1-3A: Bevölkerung in der Stadt Wolfsburg in den Jahren 2000, 2013, 2020 nach Altersgruppen (Anzahl)"/>
    <hyperlink ref="C3" location="'A1-4A'!A1" display="Tab. A1-4A: Bevölkerung in der Stadt Wolfsburg in den Jahren 2000, 2013, 2020 nach Geschlecht und Altersgruppen (Anzahl)"/>
    <hyperlink ref="C5" location="'A1-6A'!A1" display="Tab. A1-6A: Geburtenentwicklung in der Stadt Wolfsburg in den Jahren 2009 bis 2013"/>
    <hyperlink ref="C6" location="'A1-7A'!A1" display="Tab. A1-7A: Einbürgerungen in der Stadt Wolfsburg in den Jahren 2009 bis 2013"/>
    <hyperlink ref="C7" location="'A1-8A'!A1" display="Tab. A1-8A: Wanderungsbewegungen nach Geschlecht, Altersgruppen und Nationalität in der Stadt Wolfsburg und Niedersachsen in den Jahren 2005 bis 2011 (Anzahl)"/>
    <hyperlink ref="C8" location="'A1-9A'!A1" display="Tab. A1-9A: Verteilung der Einwohnerinnen und Einwohner in den Ortsratsbereichen der Stadt Wolfsburg in den Jahren 2000, 2010 und 2020 nach Altersgruppen (in %)"/>
    <hyperlink ref="C9" location="'A1-10A'!A1" display="Tab. A1-10A: Kinder und Jugendliche in der Stadt Wolfsburg in den Ortsratsbereichen nach Altersgruppen in den Jahren 2010, 2013 und 2020 (Anzahl)"/>
    <hyperlink ref="C10" location="'A1-11A'!A1" display="Tab. A1-11A: Kinder und Jugendliche in der Stadt Wolfsburg in den Ortsratsbereichen nach Altersgruppen und Geschlecht in den Jahren 2010, 2013 und 2020 (Anzahl)"/>
    <hyperlink ref="C11" location="'A2-2A'!A1" display="Tab. A2-2A: Bevölkerung in der Stadt Wolfsburg nach Geschlecht, Nationalität und Altersgruppen (Stichtag: 31.12.2011; Anzahl, in %)"/>
    <hyperlink ref="C12" location="'A2-3A'!A1" display="Tab. A2-3A: Bevölkerung in Niedersachsen und der Stadt Wolfsburg nach Geschlecht, Nationalität und Altersgruppen (Stichtag: 31.12.2013; Anzahl, in %)"/>
    <hyperlink ref="C13" location="'A3-4A'!A1" display="Tab. A3-4A: Sozialversicherungspflichtig Beschäftigte in der Stadt Wolfsburg nach Ortsratsbereichen, nach Geschlecht, Altersgruppen und Nationalität im Jahr 2013 (Anzahl)"/>
    <hyperlink ref="C14" location="'A3-5A'!A1" display="Tab. A3-5A: Arbeitslose in der Stadt Wolfsburg in den Jahren 2008 bis 2013 nach Geschlecht, Altersgruppen und Nationalität (Anzahl, in %)"/>
    <hyperlink ref="C22" location="'B1-1A'!A1" display="Tab. B1-1A: Kinder unter 3 Jahre in öffentlich geförderter Kindertagespflege und in Kindertageseinrichtungen in der Stadt Wolfsburg 2006 bis 2013 (Anzahl; in %)"/>
    <hyperlink ref="C23" location="'B1-2A'!A1" display="Tab. B1-2A: Kinder unter 3 Jahre in öffentlich geförderter Kindertagespflege und in Kindertageseinrichtungen in Niedersachsen 2006 bis 2013 (Anzahl; in %)"/>
    <hyperlink ref="C24" location="'B1-3A'!A1" display="Tab. B1-3A: Kinder im Alter von unter 3 Jahren nach täglicher Betreuungszeit in Tageseinrichtungen für Kinder in Wolfsburg 2006 bis 2013  (Anzahl; in %)"/>
    <hyperlink ref="C25" location="'B1-4A'!A1" display="Tab. B1-4A: Kinder im Alter von unter 3 Jahren nach täglicher Betreuungszeit in Tageseinrichtungen für Kinder in Niedersachsen 2006 bis 2013  (Anzahl; in %)"/>
    <hyperlink ref="C26" location="'B1-5A'!A1" display="Tab. B1-5A: Kinder nach Altersgruppen, die eine Tageseinrichtungen besuchen, mindestens ein Elternteil eine ausländische Herkunft hat und in der Familie nicht deutsch gesprochen wird in Wolfsburg und Niedersachsen 2006 bis 2013  (Anzahl; in %)"/>
    <hyperlink ref="C4" location="'A1-5A'!A1" display="Tab. A1-5A: Wanderungsbewegungen von Einwohnerinnen und Einwohnern in Wolfsburg über die Stadtgrenze in den Jahren 2009 bis 2013"/>
    <hyperlink ref="C15" location="'A4-1A'!A1" display="Tab. A4-1A: Haushalte in der Stadt Wolfsburg im Jahr 2013 (Stichtag: 31.12.2013; Anzahl, in %)"/>
    <hyperlink ref="C16" location="'A4-2A'!A1" display="Tab. A4-2A: Haushalte in der Stadt Wolfsburg nach Anzahl der Kinder im Jahr 2013 (Anzahl)"/>
    <hyperlink ref="C17" location="'A4-3A'!A1" display="Tab. A4-3A: Kinder in Haushalten in der Stadt Wolfsburg im Jahr 2013 (Anzahl; in %)"/>
    <hyperlink ref="C18" location="'A4-4A'!A1" display="Tab. A4-4A: Haushalte in der Stadt Wolfsburg nach Ortsratsbereichen (Anzahl)"/>
    <hyperlink ref="C19" location="'A4-5A'!A1" display="Tab. A4-5A: Kinder und Jugendliche (ledige Personen unter 18 Jahre) in Haushalten in der Stadt Wolfsburg nach Ortsratsbereichen (Anzahl)"/>
    <hyperlink ref="C20" location="'A4-6A'!A1" display="Tab. A4-6A: Anzahl Haushalte nach Zahl der Kinder (ledige Personen unter 18 Jahre) im Haushalt in der Stadt Wolfsburg nach Ortsratsbereichen (Anzahl)"/>
    <hyperlink ref="C21" location="'A4-7A'!A1" display="Tab. A4-7A: Personen in Bedarfsgemeinschaften nach dem SGB II (BG) / BG mit Kindern in der Stadt Wolfsburg nach Ortsratsbereichen (Anzahl)"/>
    <hyperlink ref="C28" location="'B2-4A'!A1" display="Tab. B2-6A: Kinder im Alter von 3 bis unter 6 Jahre in öffentlich geforderter Kindertagespflege und in Kindertageseinrichtungen Wolfsburg 2006 bis 2013 (Anzahl; in %)"/>
    <hyperlink ref="C29" location="'B2-5A'!A1" display="Tab. B2-5A: Kinder nach Altersgruppen, die eine Tageseinrichtung besuchen, mindestens ein Elternteil eine ausländische Herkunft hat und in der Familie nicht deutsch gesprochen wird in Wolfsburg und Niedersachsen 2006 bis 2013  (Anzahl; in %)"/>
    <hyperlink ref="C30" location="'B2-6A'!A1" display="Tab. B2-6A: Kinder im Alter von 3 bis unter 6 Jahre in Kindertageseinrichtungen (ohnen Kindertagespflege) nach Altersjahren Wolfsburg 2006 bis 2013 (Anzahl; in %)"/>
    <hyperlink ref="C31" location="'B2-7A'!A1" display="Tab. B2-7A: Kinder im Alter von 3 bis unter 6 Jahren nach täglicher Betreuungszeit in Tageseinrichtungen für Kinder in Wolfsburg 2006 bis 2013 (Anzahl; in %)"/>
    <hyperlink ref="C32" location="'B2-8A'!A1" display="Tab. B2-8A: Kinder im Alter von 3 bis unter 6 Jahren nach täglicher Betreuungszeit in Tageseinrichtungen für Kinder in Niedersachsen 2006 bis 2013 (Anzahl; in %)"/>
    <hyperlink ref="C33" location="'B2-9A'!A1" display="Tab. B2-9A: Kinder unter 6 Jahren in Tageseinrichtungen nach Art der Trägergruppe Wolfsburg und Niedersachsen 2006 bis 2013  (Anzahl; in %)"/>
    <hyperlink ref="C34" location="'B2-10A'!A1" display="Tab. B2-10A: Pädagogisch tätige Personen in Kindertageseinrichtungen in Wolfsburg und Niedersachsen 2006 bis 2013  (Anzahl; in %)"/>
    <hyperlink ref="C35" location="'B3-2A'!A1" display="Tab. B3-2A: Anteile der vorzeitig und verspätet eingeschulten sowie der zurückgestellten Kinder in Niedersachsen und der Stadt Wolfsburg von 2009/2010 bis 2013/2014 (in %)"/>
    <hyperlink ref="C36" location="'B3-3A'!A1" display="Tab. B3-3A: Fristgerecht, vorzeitig und verspätet eingeschulte Kinder mit Zuwanderungshintergrund in der Stadt Wolfsburg und in Niedersachsen in den Jahren 2006 bis 2010 nach Geschlecht (Anzahl; in %, ohne Förderschulen)"/>
    <hyperlink ref="C38" location="'C1-6A'!A1" display="Tab. C1-6A: Entwicklung der Schülerzahlen in Wolfsburg nach Schulformen 2000/2001 bis 2013/2014"/>
    <hyperlink ref="C39" location="'C1-7A'!A1" display="Tab. C1-7A: Übergänge von der Grundschule auf weiterführende Schulen in der Stadt Wolfsburg und in Niedersachsen von 2005/2006 bis 2013/2014 (Anzahl)"/>
    <hyperlink ref="C40" location="'C1-8A'!A1" display="Tab. C1-8A: Übergänge in die 5. Klassenstufe in der Stadt Wolfsburg von 2008/2009 bis 2013/2014 nach Schularten (Anzahl; in %)"/>
    <hyperlink ref="C41" location="'C1-9A'!A1" display="Tab. C1-9A: Anzahl von Schülerinnen und Schüler mit Zuwanderungsgeschichte in der Stadt Wolfsburg nach Schularten"/>
    <hyperlink ref="C42" location="'C1-10A'!A1" display="Tab. C1-10A: Schülerinnen und Schüler in der 5. Jahrgangsstufe in der Stadt Wolfsburg nach Ortsratsbereichen, Zuwanderungshintergrund und Schularten (in %)"/>
    <hyperlink ref="C43" location="'C1-11A'!A1" display="Tab. C1-11A: Verteilung der Schülerinnen und Schülern aus den Ortsratsbereichen in Wolfsburg auf die 5. Klassen nach Zuwanderungsgeschichte und Schularten im Schuljahr 2013/14, einschließlich auswärtige Schülerinnen und Schüler (in %, Zuordnung über Wohno"/>
    <hyperlink ref="C45" location="'C1-12A'!A1" display="Tab. C1-12A: Quote der Schulartwechsel in der Stadt Wolfsburg und in Niedersachsen in den Schuljahrgängen 7 bis 9 von 2011/12 bis 2013/2014 (in %)"/>
    <hyperlink ref="C46" location="'C1-13A'!A1" display="Tab: C1-13A: Empfehlung für den Besuch einer weiterführenden Schule in Wolfsburg im Jahr nach Schulart, Zuwanderungsgeschichte und Geschlecht für das Schuljahr 2013/2014 (Anzahl)"/>
    <hyperlink ref="C47" location="'C2-2A'!A1" display="Tab. C2-2A: Klassenwiederholungen in der Stadt Wolfsburg und in Niedersachsen in den Schuljahren 2009/2010 bis 2013/2014 nach Klassenstufen (in %)"/>
    <hyperlink ref="C48" location="'C2-3A'!A1" display="Tab. C2-3A: Wiederholer nach Schul- und Wiederholungsart in der Stadt Wolfsburg im Schuljahr 2013/2014 (Anzahl)"/>
    <hyperlink ref="C49" location="'C2-4A'!A1" display="Tab C2-4A: Wiederholer in der Stadt Wolfsburg im Schuljahr 2013/2014 nach Schulart, Klassenstufen und Zuwanderungsgeschichte (Anzahl)"/>
    <hyperlink ref="C50" location="'C2-5A'!A1" display="Tab. C2-5A: Abgänger an allgemeinbildenden Schulen in der Stadt Wolfsburg (ohne Abendgymnasium und Kolleg) in Schuljahren 2010/2011 bis 2012/2013"/>
    <hyperlink ref="C51" location="'C2-6A'!A1" display="Tab. C2-6A: Abgänger des 9. Schuljahrgangs in der Stadt Wolfsburg in den Schuljahren 2010/11 bis 2012/13 (Anzahl)"/>
    <hyperlink ref="C52" location="'C3-4A'!A1" display="Tab. C3-4A: Ganztagsschulen im Primarbereich in der Stadt Wolfsburg nach Ortsratsbereichen und Anzahl der genutzten Tage (Anzahl; in %)"/>
    <hyperlink ref="C53" location="'C4-1A'!A1" display="Tab. C4-1A: Abgänger aus allgemeinbildenden Schulen in der Stadt Wolfsburg in den Jahren 2009 bis 2012 nach Abschlussart (Anzahl; in %)"/>
    <hyperlink ref="C54" location="'C4-2A'!A1" display="Tab. C4-2A: Abgänger aus allgemeinbildenden Schulen in der Stadt Wolfsburg in den Jahren 2009 bis 2012 nach Abschlussart und Geschlecht (Anzahl; in %)"/>
    <hyperlink ref="C55" location="'C4-3A'!A1" display="Tab. C4-3A: Abgänger aus allgemeinbildenden Schulen in der Stadt Wolfsburg und in Niedersachsen in den Schuljahren 2008/09 bis 2012/13 nach Abschlussart und Geschlecht (Anzahl; in %) "/>
    <hyperlink ref="C56" location="'C4-4A'!A1" display="Tab. C4-4A: Anzahl der weiblichen Abgänger aus allgemeinbildenden Schulen in der Stadt Wolfsburg und Niedesachsen in den Schuljahren 2008/09 bis 2012/13 nach Abschlussart (Anzahl) "/>
    <hyperlink ref="C57" location="'C4-5A'!A1" display="Tab. C4-5A: Abgänger aus allgemeinbildenden Schulen in Wolfsburg (ohne Abendgymnasien und Kollegs) in den Schuljahren 2010/11 bis 2012/13 nach Abschlussart, Geschlecht und Nationalität (Anzahl; in %)"/>
    <hyperlink ref="C59" location="'C5-1A'!A1" display="Tab. C5-1A: Anzahl der Förderschulen in der Stadt Wolfburg von 2005/2006 bis 2013/2014 nach Trägerschaft (Anzahl)"/>
    <hyperlink ref="C60" location="'C5-2A'!A1" display="Tab. C5-2A: Wechsel von allgemeinbildenen Schulen an Förderschulen in Niedersachsen nach Geschlecht von 2005/2006 bis 2013/2014 (Anzahl, in %)"/>
    <hyperlink ref="C61" location="'C5-3A'!A1" display="Tab. C5-3A: Wechsel von allgemeinbildenen Schulen an Förderschulen in Wolfsburg nach Geschlecht von 2005/2006 bis 2013/2014 (Anzahl, in %)"/>
    <hyperlink ref="C62" location="'C5-4A'!A1" display="Tab. C5-4A: Wechsel von Förderschulen an allgemeinbildenen Schulen in Niedersachen nach Geschlecht von 2005/2006 bis 2013/2014 (Anzahl; in %)"/>
    <hyperlink ref="C63" location="'C5-5A'!A1" display="Tab. C5-5A: Wechsel von Förderschulen an allgemeinbildenen Schulen in Wolfsburg nach Geschlecht von 2005/2006 bis 2013/2014 (Anzahl; in %)"/>
    <hyperlink ref="C64" location="'D1-5A'!A1" display="Tab. D1-5A: Berufsausbildungsstellen in Wolfsburg für 2013/14 nach Wirtschafszweigen (Stand: September 2014; Anzahl; in %)"/>
    <hyperlink ref="C65" location="'D1-6A'!A1" display="Tab. D1-6A: Berufsausbildungsstellen in Wolfsburg für 2013/14 nach Berufsgruppen (Stand: September 2014; absolut, in %)"/>
    <hyperlink ref="C66" location="'D1-7A'!A1" display="Tab. D1-7A: Gemeldete Berufsausbildungsstellen und Bewerberinnen und Bewerber in den Ausbildungsjahren 2008/09 bis 2013/14 (Anzahl)"/>
    <hyperlink ref="C67" location="'D1-8A'!A1" display="Tab. D1-8A: Unbesetzte Ausbildungsstellen und unvesorgte Bewerberinnen und Bewerber für Ausbildungsstellen 2008/09 bis 2013/13 nach Berichtsmonaten (Anzahl)"/>
    <hyperlink ref="C68" location="'D1-9A'!A1" display="Tab. D1-9A: Neu eingetretener Schülerinnen und Schüler nach Teilbereichen des Berufsbildungssystems (Anzahl; in %)"/>
    <hyperlink ref="C69" location="'D2-1A'!A1" display="Tab. D2-1A: Form und Trägerschaft der berufsbildenden Schulen in Wolfsburg 2005/06 bis 2013/14 (Anzahl)"/>
    <hyperlink ref="C70" location="'D2-2A'!A1" display="Tab. D2-2A: Schülerinnen und Schülern an beruflichen Schulen in Wolfsburg nach Ausländerstatus, Geschlecht und Schulform 2005/06 bis 2013/14 (Anzahl)"/>
    <hyperlink ref="C71" location="'D2-3A'!A1" display="Tab. D2-3A: Auszubildende nach Geschlecht, Ausländerstatus und Ausbildungsbereichen in Wolfsburg 2007 bis 2012 (Anzahl)"/>
    <hyperlink ref="C72" location="'D2-4A'!A1" display="Tab. D2-4A: Auszubildende nach Gruppen im Jahr 2013 nach Geschlecht (Anzahl, in %)"/>
    <hyperlink ref="C73" location="'D2-5A'!A1" display="Tab. D2-5A: Lehrerinnen  und Lehrer an berufsbildenden Schulen in Wolfsburg nach Trägerschaft, Beschäftigungsumfang und Geschlecht 2005/2006 bis 2013/2014 (Anzahl; in %)"/>
    <hyperlink ref="C74" location="'D3-1A'!A1" display="Tab. D3-1A: Vertragsauflösungsquote dualer Ausbildungsverhältnisse in der Stadt Wolfsburg nach Ausbildungsbereichen und Geschlecht 2010 bis 2012 (in %)"/>
    <hyperlink ref="C75" location="'D3-2A'!A1" display="Tab. D3-2A: Erworbene schulische Abschlüsse an berufsbildenden Schulen nach Geschlecht und Ausländerstatus in Wolfsburg 2004/05 bis 2012/13 (Anzahl, %)"/>
    <hyperlink ref="C76" location="'D3-3A'!A1" display="Tab. D3-3A: Abschlussquote an ausgewählten beruflichen Schulformen in Wolfsburg im Schuljahr 2004/05 bis 2012/13 nach Geschlecht und  Ausländerstatus (Anzahl, in %)"/>
    <hyperlink ref="C77" location="'E1-3A'!A1" display="Tab: E1-3A: Herkunft der Studierenden in Wolfsburg nach Ort des Erwerbs der Hochschulzugangsberechtigung und Geschlecht im Wintersemester von 2008/2009 bis 2012/2013 (in %)"/>
    <hyperlink ref="C78" location="'E1-4A'!A1" display="Tab: E1-4A: Herkunft der Studierenden in Wolfsburg nach Ort des Erwerbs der Hochschulzugangsberechtigung in den Wintersemestern 2008/2009 bis 2012/2013 (in %)"/>
    <hyperlink ref="C79" location="'E2-1A'!A1" display="Tab: E2-1A: Studienort der Studierenden aus Wolfsburg nach Geschlecht im Wintersemester von 2008/2009 bis 2012/2013 (in %)"/>
    <hyperlink ref="C80" location="'E2-2A'!A1" display="Tab. E2-2A: Studierende an deutschen Hochschulen mit einer Hochschulzugangsberechtigung aus Wolfsburg im Wintersemester 2012/2013 (Anzahl)"/>
    <hyperlink ref="C81" location="'E2-3A'!A1" display="Tab. E2-3A: Studierende und Studienanfängerinnen und -anfänger in Niedersachsen im Wintersemester 2014/15 Haupt- und Nebenhörer, ohne Beurlaubte (Anzahl)"/>
    <hyperlink ref="C82" location="'E2-4A'!A1" display="Tab. E2-4A: Studierende und Studienanfängerinnen und -anfänger an niedersächsischen Hochschulen nach Hochschulart und Fächergruppe des 1. Studienfachs im Wintersemester 2013/14 (Anzahl)"/>
    <hyperlink ref="C84" location="'F1-5A'!A1" display="Tab. F1-5A: Teilnehmer an Kursen und Lehrgängen der VHS Wolfsburg im Zeitraum 2010 bis 2013 (Anzahl)"/>
    <hyperlink ref="C85" location="'F1-6A'!A1" display="Tab. F1-6A: Kurse und Teilnehmer nach Geschlecht der VHS Wolfsburg von 2010 bis 2013 (Anzahl)"/>
    <hyperlink ref="C86" location="'F1-7A'!A1" display="Tab. F1-7A: Teilnehmer an Einzelveranstaltungen und Vortragsreihen der VHS in Wolfsburg von 2010 bis 2013 (Anzahl)"/>
    <hyperlink ref="C87" location="'F1-8A'!A1" display="Tab. F1-8A: Altersmäßige Zusammensetzung der Teilnehmerinnen und Teilnehmer an den Kursen der VHS Wolfsburg von 2010 bis 2013 (Anzahl)"/>
    <hyperlink ref="C88" location="'F1-9A'!A1" display="Tab. F1-9A: Altersmäßige Zusammensetzung der Teilnehmerinnen und Teilnehmer an den Kursen im Fachbereich &quot;Kultur - Gestalten&quot; an der VHS Wolfsburg von 2010 bis 2013 (Anzahl)"/>
    <hyperlink ref="C89" location="'F1-10A'!A1" display="Tab. F1-10A: Entwicklung der Kursangebote in den Fachbereichen sowie Grundbildung / Schulabschlüsse an der VHS Wolfsburg von 2010 bis 2013 (Anzahl)"/>
    <hyperlink ref="C90" location="'F1-11A'!A1" display="Tab. F1-11A: Altersmäßige Zusammensetzung der Teilnehmerinnen und Teilnehmer an den Kursen im Fachbereich &quot;Arbeit - Beruf&quot; an der VHS Wolfsburg von 2010 bis 2013 (Anzahl)"/>
    <hyperlink ref="C91" location="'F1-12A'!A1" display="Tab. F1-12A: Altersmäßige Zusammensetzung der Teilnehmerinnen und Teilnehmer an den Kursen im Fachbereich &quot;Politik - Gesellschaft - Umwelt&quot; an der VHS Wolfsburg von 2010 bis 2013 (Anzahl)"/>
    <hyperlink ref="C92" location="'F1-13A'!A1" display="Tab. F1-13A: Altersmäßige Zusammensetzung der Teilnehmerinnen und Teilnehmer an den Kursen im Fachbereich &quot;Sprachen&quot; an der VHS Wolfsburg von 2010 bis 2013 (Anzahl)"/>
    <hyperlink ref="C93" location="'F1-14A'!A1" display="Tab. F1-14A: Altersmäßige Zusammensetzung der Teilnehmerinnen und Teilnehmer an den Kursen im Fachbereich &quot;Grundbildung - Schulabschlüsse&quot; an der VHS Wolfsburg von 2010 bis 2013 (Anzahl)"/>
    <hyperlink ref="C94" location="'F1-15A'!A1" display="Tab. F1-15A: Teilnehmerinnen und Teilnehmer an Kursen im Bereich &quot;Grundbildung / Schulabschlüsse&quot; in der Volkshochschule Wolfsburg im Zeitraum 2000 bis 2013 nach Abschlussarten (Anzahl)"/>
    <hyperlink ref="C95" location="'F2-4A'!A1" display="Tab. F2-4A: Kurse und Teilnehmende an Angeboten der Fabi in Jahren 2009 bis 2013 (Anzahl)"/>
    <hyperlink ref="C96" location="'F2-5A'!A1" display="Tab. F2-5A:  Kurse und Teilnehmende an Angeboten der Fabi zu Erziehung und Elternschaft in den Jahren 2009 bis 2013 (Anzahl)"/>
    <hyperlink ref="C97" location="'F2-6A'!A1" display="Tab. F2-6A: Kurse und Teilnehmende an Angeboten der Fabi zu Ehe, Familie und Partnerschaft von 2009 bis 2013 (Anzahl)"/>
    <hyperlink ref="C98" location="'F2-7A'!A1" display="Tab. F2-7A: Kurse und Teilnehmende an Angeboten der Fabi zu Vereinbarkeit von Familienaufgaben und Erwerbstätigkeit von 2009 bis 2013 (Anzahl)"/>
    <hyperlink ref="C99" location="'F2-8A'!A1" display="Tab. F2-8A: Kurse und Teilnehmende an Angeboten der Medienkompetenz von 2009 bis 2013 (Anzahl)"/>
    <hyperlink ref="C100" location="'F2-9A'!A1" display="Tab. F2-9A: Kurse und Teilnehmende zu Angeboten der Fabi Gesellschaftliche Partizipation von 2009 bis 2013 (Anzahl)"/>
    <hyperlink ref="C101" location="'F2-10A'!A1" display="Tab. F2-10A: Kurse und Teilnehmende zu Angeboten der Fabi Fragen der Gesundheit von 2009 bis 2013 (Anzahl)"/>
    <hyperlink ref="C102" location="'F2-11A'!A1" display="Tab. F2-11A: Kurse und Teilnehmende zu Angeboten der Fabi Haushaltsorganisation von 2009 bis 2013 (Anzahl)"/>
    <hyperlink ref="C103" location="'F2-12A'!A1" display="Tab. F2-12A: Kurse und Teilnehmende zu Angeboten der Fabi Gestaltung der Freizeit von 2009 bis 2013 (Anzahl)"/>
    <hyperlink ref="C104" location="'F2-13A'!A1" display="Tab. F2-13A: Kurse und Teilnehmende zu Angeboten der Fabi Fortbildungen im pädagogischen und psychologischen Bereich von 2009 bis 2013 (Anzahl)"/>
    <hyperlink ref="C105" location="'G1-7A'!A1" display="Tab. G1-7A: Internationale Kulturvereine in Wolfsburg"/>
    <hyperlink ref="C106" location="'G1-8A'!A1" display="Tab. G1-8A: Mitglieder in den Sportvereinen in Wolfsburg in den Jahren 2013 und 2014 nach Geschlecht und Altersgruppen (Anzahl)"/>
    <hyperlink ref="C107" location="'G3-1A'!A1" display="Tab. G3-1A: Besucher im Hallenbad Teenie- und Jugendtreff 2013 (Anzahl)"/>
    <hyperlink ref="C108" location="'Q2-7A'!A1" display="Tab. Q2-7A: Qualifizierung des pädagogischem Personals an Kitas (Anzahl)"/>
    <hyperlink ref="C109" location="'Q2-8A'!A1" display="Tab. Q2-8A: Auswirkungen der indigrativen Bildung auf die pädagogische Situation in den Kitas in Wolfsburg (Anzahl)"/>
    <hyperlink ref="C110" location="'Q2-9A'!A1" display="Tab. Q2-9A: Einschätzung der bisherigen Erfahrungen mit der integrativen und mit der inklusiven Bildung in den Kitas (Anzahl)"/>
    <hyperlink ref="C111" location="'Q2-10A'!A1" display="Tab. Q2-10A: Herausforderungen und Probleme für die Leitungen von Schulen in Wolfsburg (Anzahl)"/>
    <hyperlink ref="C112" location="'Q2-11A'!A1" display="Tab. Q2-11A: Einschätzung des Qualifizierungsverhaltens des pädagogischen Personals in Schulen in Wolfsburg (Anzahl)"/>
    <hyperlink ref="C113" location="'Q2-12A'!A1" display="Tab. Q2-12A: Räumliche Bedingungen für inklusive Bildung in den Schulen (Anzahl)"/>
    <hyperlink ref="C114" location="'Q2-13A'!A1" display="Tab. Q2-13A: Einschätzung der Ausprägung bestimmter Merkmale der Schule (Anzahl)"/>
    <hyperlink ref="C115" location="'Q2-14A'!A1" display="Tab. Q2-14A: Einschätzung der Erwartung an inklusive Bildung (Anzahl)"/>
    <hyperlink ref="C116" location="'Q2-15A'!A1" display="Tab. Q2-15A: Einschätzung der bisherigen Erfahrungen mit der integrativen und mit der inklusiven Bildung in den Schulen (Anzahl)"/>
    <hyperlink ref="C117" location="'Q3-1A'!A1" display="Tab. Q3-1A: Auswirkungen der inklusiven Bildung auf wichtige Aspekte des Schullebens (Anzahl)"/>
  </hyperlinks>
  <pageMargins left="0.70866141732283472" right="0.70866141732283472" top="0.78740157480314965" bottom="0.78740157480314965" header="0.31496062992125984" footer="0.31496062992125984"/>
  <pageSetup paperSize="9" scale="14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zoomScaleNormal="100" workbookViewId="0">
      <selection activeCell="A39" sqref="A39:F39"/>
    </sheetView>
  </sheetViews>
  <sheetFormatPr baseColWidth="10" defaultColWidth="10.125" defaultRowHeight="12.75"/>
  <cols>
    <col min="1" max="1" width="13" style="48" customWidth="1"/>
    <col min="2" max="2" width="24.125" style="48" customWidth="1"/>
    <col min="3" max="3" width="10.375" style="48" customWidth="1"/>
    <col min="4" max="16384" width="10.125" style="48"/>
  </cols>
  <sheetData>
    <row r="1" spans="1:15" ht="17.25" customHeight="1">
      <c r="A1" s="50" t="s">
        <v>1849</v>
      </c>
      <c r="B1" s="47"/>
      <c r="E1" s="47"/>
    </row>
    <row r="2" spans="1:15" ht="14.25" customHeight="1">
      <c r="A2" s="1153" t="s">
        <v>5</v>
      </c>
      <c r="B2" s="1153" t="s">
        <v>21</v>
      </c>
      <c r="C2" s="1151" t="s">
        <v>10</v>
      </c>
      <c r="D2" s="1151"/>
      <c r="E2" s="1151"/>
      <c r="F2" s="1151"/>
      <c r="G2" s="1151"/>
      <c r="H2" s="1151"/>
      <c r="I2" s="1151"/>
      <c r="J2" s="1151"/>
      <c r="K2" s="1151"/>
      <c r="L2" s="1151"/>
      <c r="M2" s="1151"/>
      <c r="N2" s="1151"/>
      <c r="O2" s="49"/>
    </row>
    <row r="3" spans="1:15" ht="13.15" customHeight="1">
      <c r="A3" s="1154"/>
      <c r="B3" s="1154"/>
      <c r="C3" s="1152" t="s">
        <v>11</v>
      </c>
      <c r="D3" s="1152"/>
      <c r="E3" s="1152" t="s">
        <v>12</v>
      </c>
      <c r="F3" s="1152"/>
      <c r="G3" s="1152" t="s">
        <v>13</v>
      </c>
      <c r="H3" s="1152"/>
      <c r="I3" s="1152" t="s">
        <v>14</v>
      </c>
      <c r="J3" s="1152"/>
      <c r="K3" s="1152" t="s">
        <v>15</v>
      </c>
      <c r="L3" s="1152"/>
      <c r="M3" s="1152" t="s">
        <v>16</v>
      </c>
      <c r="N3" s="1152"/>
      <c r="O3" s="49"/>
    </row>
    <row r="4" spans="1:15">
      <c r="A4" s="1155"/>
      <c r="B4" s="1155"/>
      <c r="C4" s="106" t="s">
        <v>3</v>
      </c>
      <c r="D4" s="106" t="s">
        <v>4</v>
      </c>
      <c r="E4" s="367" t="s">
        <v>3</v>
      </c>
      <c r="F4" s="106" t="s">
        <v>4</v>
      </c>
      <c r="G4" s="106" t="s">
        <v>3</v>
      </c>
      <c r="H4" s="106" t="s">
        <v>4</v>
      </c>
      <c r="I4" s="106" t="s">
        <v>3</v>
      </c>
      <c r="J4" s="106" t="s">
        <v>4</v>
      </c>
      <c r="K4" s="106" t="s">
        <v>3</v>
      </c>
      <c r="L4" s="106" t="s">
        <v>4</v>
      </c>
      <c r="M4" s="106" t="s">
        <v>3</v>
      </c>
      <c r="N4" s="106" t="s">
        <v>4</v>
      </c>
      <c r="O4" s="49"/>
    </row>
    <row r="5" spans="1:15" ht="13.15" customHeight="1">
      <c r="A5" s="1150">
        <v>2013</v>
      </c>
      <c r="B5" s="397" t="s">
        <v>81</v>
      </c>
      <c r="C5" s="852">
        <v>26</v>
      </c>
      <c r="D5" s="852">
        <v>20</v>
      </c>
      <c r="E5" s="852">
        <v>23</v>
      </c>
      <c r="F5" s="852">
        <v>28</v>
      </c>
      <c r="G5" s="852">
        <v>42</v>
      </c>
      <c r="H5" s="852">
        <v>28</v>
      </c>
      <c r="I5" s="852">
        <v>51</v>
      </c>
      <c r="J5" s="852">
        <v>49</v>
      </c>
      <c r="K5" s="852">
        <v>45</v>
      </c>
      <c r="L5" s="852">
        <v>54</v>
      </c>
      <c r="M5" s="852">
        <v>93</v>
      </c>
      <c r="N5" s="852">
        <v>85</v>
      </c>
      <c r="O5" s="49"/>
    </row>
    <row r="6" spans="1:15">
      <c r="A6" s="1150"/>
      <c r="B6" s="397" t="s">
        <v>82</v>
      </c>
      <c r="C6" s="852">
        <v>57</v>
      </c>
      <c r="D6" s="852">
        <v>53</v>
      </c>
      <c r="E6" s="852">
        <v>68</v>
      </c>
      <c r="F6" s="852">
        <v>76</v>
      </c>
      <c r="G6" s="852">
        <v>96</v>
      </c>
      <c r="H6" s="852">
        <v>112</v>
      </c>
      <c r="I6" s="852">
        <v>112</v>
      </c>
      <c r="J6" s="852">
        <v>120</v>
      </c>
      <c r="K6" s="852">
        <v>95</v>
      </c>
      <c r="L6" s="852">
        <v>80</v>
      </c>
      <c r="M6" s="852">
        <v>147</v>
      </c>
      <c r="N6" s="852">
        <v>135</v>
      </c>
      <c r="O6" s="49"/>
    </row>
    <row r="7" spans="1:15">
      <c r="A7" s="1150"/>
      <c r="B7" s="397" t="s">
        <v>83</v>
      </c>
      <c r="C7" s="852">
        <v>62</v>
      </c>
      <c r="D7" s="852">
        <v>65</v>
      </c>
      <c r="E7" s="852">
        <v>62</v>
      </c>
      <c r="F7" s="852">
        <v>70</v>
      </c>
      <c r="G7" s="852">
        <v>79</v>
      </c>
      <c r="H7" s="852">
        <v>72</v>
      </c>
      <c r="I7" s="852">
        <v>78</v>
      </c>
      <c r="J7" s="852">
        <v>67</v>
      </c>
      <c r="K7" s="852">
        <v>72</v>
      </c>
      <c r="L7" s="852">
        <v>76</v>
      </c>
      <c r="M7" s="852">
        <v>100</v>
      </c>
      <c r="N7" s="852">
        <v>92</v>
      </c>
      <c r="O7" s="49"/>
    </row>
    <row r="8" spans="1:15" ht="13.15" customHeight="1">
      <c r="A8" s="1150"/>
      <c r="B8" s="397" t="s">
        <v>22</v>
      </c>
      <c r="C8" s="852">
        <v>96</v>
      </c>
      <c r="D8" s="852">
        <v>87</v>
      </c>
      <c r="E8" s="852">
        <v>69</v>
      </c>
      <c r="F8" s="852">
        <v>94</v>
      </c>
      <c r="G8" s="852">
        <v>113</v>
      </c>
      <c r="H8" s="852">
        <v>95</v>
      </c>
      <c r="I8" s="852">
        <v>110</v>
      </c>
      <c r="J8" s="852">
        <v>96</v>
      </c>
      <c r="K8" s="852">
        <v>115</v>
      </c>
      <c r="L8" s="852">
        <v>110</v>
      </c>
      <c r="M8" s="852">
        <v>289</v>
      </c>
      <c r="N8" s="852">
        <v>275</v>
      </c>
      <c r="O8" s="49"/>
    </row>
    <row r="9" spans="1:15">
      <c r="A9" s="1150"/>
      <c r="B9" s="397" t="s">
        <v>84</v>
      </c>
      <c r="C9" s="852">
        <v>175</v>
      </c>
      <c r="D9" s="852">
        <v>159</v>
      </c>
      <c r="E9" s="852">
        <v>194</v>
      </c>
      <c r="F9" s="852">
        <v>188</v>
      </c>
      <c r="G9" s="852">
        <v>212</v>
      </c>
      <c r="H9" s="852">
        <v>205</v>
      </c>
      <c r="I9" s="852">
        <v>196</v>
      </c>
      <c r="J9" s="852">
        <v>206</v>
      </c>
      <c r="K9" s="852">
        <v>184</v>
      </c>
      <c r="L9" s="852">
        <v>195</v>
      </c>
      <c r="M9" s="852">
        <v>283</v>
      </c>
      <c r="N9" s="852">
        <v>202</v>
      </c>
      <c r="O9" s="49"/>
    </row>
    <row r="10" spans="1:15" ht="13.15" customHeight="1">
      <c r="A10" s="1150"/>
      <c r="B10" s="397" t="s">
        <v>85</v>
      </c>
      <c r="C10" s="852">
        <v>165</v>
      </c>
      <c r="D10" s="852">
        <v>149</v>
      </c>
      <c r="E10" s="852">
        <v>146</v>
      </c>
      <c r="F10" s="852">
        <v>154</v>
      </c>
      <c r="G10" s="852">
        <v>190</v>
      </c>
      <c r="H10" s="852">
        <v>188</v>
      </c>
      <c r="I10" s="852">
        <v>199</v>
      </c>
      <c r="J10" s="852">
        <v>218</v>
      </c>
      <c r="K10" s="852">
        <v>246</v>
      </c>
      <c r="L10" s="852">
        <v>236</v>
      </c>
      <c r="M10" s="852">
        <v>492</v>
      </c>
      <c r="N10" s="852">
        <v>460</v>
      </c>
      <c r="O10" s="49"/>
    </row>
    <row r="11" spans="1:15">
      <c r="A11" s="1150"/>
      <c r="B11" s="397" t="s">
        <v>86</v>
      </c>
      <c r="C11" s="852">
        <v>55</v>
      </c>
      <c r="D11" s="852">
        <v>48</v>
      </c>
      <c r="E11" s="852">
        <v>59</v>
      </c>
      <c r="F11" s="852">
        <v>55</v>
      </c>
      <c r="G11" s="852">
        <v>86</v>
      </c>
      <c r="H11" s="852">
        <v>79</v>
      </c>
      <c r="I11" s="852">
        <v>82</v>
      </c>
      <c r="J11" s="852">
        <v>85</v>
      </c>
      <c r="K11" s="852">
        <v>88</v>
      </c>
      <c r="L11" s="852">
        <v>67</v>
      </c>
      <c r="M11" s="852">
        <v>148</v>
      </c>
      <c r="N11" s="852">
        <v>119</v>
      </c>
      <c r="O11" s="49"/>
    </row>
    <row r="12" spans="1:15">
      <c r="A12" s="1150"/>
      <c r="B12" s="397" t="s">
        <v>23</v>
      </c>
      <c r="C12" s="852">
        <v>19</v>
      </c>
      <c r="D12" s="852">
        <v>27</v>
      </c>
      <c r="E12" s="852">
        <v>23</v>
      </c>
      <c r="F12" s="852">
        <v>23</v>
      </c>
      <c r="G12" s="852">
        <v>33</v>
      </c>
      <c r="H12" s="852">
        <v>35</v>
      </c>
      <c r="I12" s="852">
        <v>45</v>
      </c>
      <c r="J12" s="852">
        <v>59</v>
      </c>
      <c r="K12" s="852">
        <v>43</v>
      </c>
      <c r="L12" s="852">
        <v>42</v>
      </c>
      <c r="M12" s="852">
        <v>76</v>
      </c>
      <c r="N12" s="852">
        <v>59</v>
      </c>
      <c r="O12" s="49"/>
    </row>
    <row r="13" spans="1:15" ht="13.15" customHeight="1">
      <c r="A13" s="1150"/>
      <c r="B13" s="397" t="s">
        <v>24</v>
      </c>
      <c r="C13" s="852">
        <v>20</v>
      </c>
      <c r="D13" s="852">
        <v>23</v>
      </c>
      <c r="E13" s="852">
        <v>28</v>
      </c>
      <c r="F13" s="852">
        <v>24</v>
      </c>
      <c r="G13" s="852">
        <v>28</v>
      </c>
      <c r="H13" s="852">
        <v>30</v>
      </c>
      <c r="I13" s="852">
        <v>42</v>
      </c>
      <c r="J13" s="852">
        <v>33</v>
      </c>
      <c r="K13" s="852">
        <v>30</v>
      </c>
      <c r="L13" s="852">
        <v>43</v>
      </c>
      <c r="M13" s="852">
        <v>74</v>
      </c>
      <c r="N13" s="852">
        <v>76</v>
      </c>
      <c r="O13" s="49"/>
    </row>
    <row r="14" spans="1:15">
      <c r="A14" s="1150"/>
      <c r="B14" s="397" t="s">
        <v>25</v>
      </c>
      <c r="C14" s="852">
        <v>226</v>
      </c>
      <c r="D14" s="852">
        <v>211</v>
      </c>
      <c r="E14" s="852">
        <v>186</v>
      </c>
      <c r="F14" s="852">
        <v>171</v>
      </c>
      <c r="G14" s="852">
        <v>249</v>
      </c>
      <c r="H14" s="852">
        <v>234</v>
      </c>
      <c r="I14" s="852">
        <v>247</v>
      </c>
      <c r="J14" s="852">
        <v>183</v>
      </c>
      <c r="K14" s="852">
        <v>277</v>
      </c>
      <c r="L14" s="852">
        <v>210</v>
      </c>
      <c r="M14" s="852">
        <v>698</v>
      </c>
      <c r="N14" s="852">
        <v>753</v>
      </c>
      <c r="O14" s="49"/>
    </row>
    <row r="15" spans="1:15">
      <c r="A15" s="1150"/>
      <c r="B15" s="397" t="s">
        <v>87</v>
      </c>
      <c r="C15" s="852">
        <v>70</v>
      </c>
      <c r="D15" s="852">
        <v>67</v>
      </c>
      <c r="E15" s="852">
        <v>75</v>
      </c>
      <c r="F15" s="852">
        <v>67</v>
      </c>
      <c r="G15" s="852">
        <v>140</v>
      </c>
      <c r="H15" s="852">
        <v>106</v>
      </c>
      <c r="I15" s="852">
        <v>147</v>
      </c>
      <c r="J15" s="852">
        <v>168</v>
      </c>
      <c r="K15" s="852">
        <v>191</v>
      </c>
      <c r="L15" s="852">
        <v>174</v>
      </c>
      <c r="M15" s="852">
        <v>351</v>
      </c>
      <c r="N15" s="852">
        <v>318</v>
      </c>
      <c r="O15" s="49"/>
    </row>
    <row r="16" spans="1:15" ht="13.15" customHeight="1">
      <c r="A16" s="1150"/>
      <c r="B16" s="397" t="s">
        <v>26</v>
      </c>
      <c r="C16" s="852">
        <v>118</v>
      </c>
      <c r="D16" s="852">
        <v>99</v>
      </c>
      <c r="E16" s="852">
        <v>100</v>
      </c>
      <c r="F16" s="852">
        <v>102</v>
      </c>
      <c r="G16" s="852">
        <v>123</v>
      </c>
      <c r="H16" s="852">
        <v>114</v>
      </c>
      <c r="I16" s="852">
        <v>148</v>
      </c>
      <c r="J16" s="852">
        <v>136</v>
      </c>
      <c r="K16" s="852">
        <v>116</v>
      </c>
      <c r="L16" s="852">
        <v>121</v>
      </c>
      <c r="M16" s="852">
        <v>350</v>
      </c>
      <c r="N16" s="852">
        <v>344</v>
      </c>
      <c r="O16" s="49"/>
    </row>
    <row r="17" spans="1:15">
      <c r="A17" s="1150"/>
      <c r="B17" s="397" t="s">
        <v>27</v>
      </c>
      <c r="C17" s="852">
        <v>210</v>
      </c>
      <c r="D17" s="852">
        <v>198</v>
      </c>
      <c r="E17" s="852">
        <v>206</v>
      </c>
      <c r="F17" s="852">
        <v>186</v>
      </c>
      <c r="G17" s="852">
        <v>215</v>
      </c>
      <c r="H17" s="852">
        <v>217</v>
      </c>
      <c r="I17" s="852">
        <v>196</v>
      </c>
      <c r="J17" s="852">
        <v>197</v>
      </c>
      <c r="K17" s="852">
        <v>197</v>
      </c>
      <c r="L17" s="852">
        <v>225</v>
      </c>
      <c r="M17" s="852">
        <v>705</v>
      </c>
      <c r="N17" s="852">
        <v>703</v>
      </c>
      <c r="O17" s="49"/>
    </row>
    <row r="18" spans="1:15">
      <c r="A18" s="1150"/>
      <c r="B18" s="397" t="s">
        <v>28</v>
      </c>
      <c r="C18" s="852">
        <v>155</v>
      </c>
      <c r="D18" s="852">
        <v>142</v>
      </c>
      <c r="E18" s="852">
        <v>183</v>
      </c>
      <c r="F18" s="852">
        <v>155</v>
      </c>
      <c r="G18" s="852">
        <v>220</v>
      </c>
      <c r="H18" s="852">
        <v>178</v>
      </c>
      <c r="I18" s="852">
        <v>218</v>
      </c>
      <c r="J18" s="852">
        <v>172</v>
      </c>
      <c r="K18" s="852">
        <v>237</v>
      </c>
      <c r="L18" s="852">
        <v>212</v>
      </c>
      <c r="M18" s="852">
        <v>528</v>
      </c>
      <c r="N18" s="852">
        <v>487</v>
      </c>
      <c r="O18" s="49"/>
    </row>
    <row r="19" spans="1:15" ht="13.15" customHeight="1">
      <c r="A19" s="1150"/>
      <c r="B19" s="397" t="s">
        <v>29</v>
      </c>
      <c r="C19" s="852">
        <v>51</v>
      </c>
      <c r="D19" s="852">
        <v>46</v>
      </c>
      <c r="E19" s="852">
        <v>47</v>
      </c>
      <c r="F19" s="852">
        <v>50</v>
      </c>
      <c r="G19" s="852">
        <v>85</v>
      </c>
      <c r="H19" s="852">
        <v>56</v>
      </c>
      <c r="I19" s="852">
        <v>53</v>
      </c>
      <c r="J19" s="852">
        <v>47</v>
      </c>
      <c r="K19" s="852">
        <v>60</v>
      </c>
      <c r="L19" s="852">
        <v>71</v>
      </c>
      <c r="M19" s="852">
        <v>91</v>
      </c>
      <c r="N19" s="852">
        <v>71</v>
      </c>
      <c r="O19" s="49"/>
    </row>
    <row r="20" spans="1:15">
      <c r="A20" s="1150"/>
      <c r="B20" s="397" t="s">
        <v>30</v>
      </c>
      <c r="C20" s="852">
        <v>165</v>
      </c>
      <c r="D20" s="852">
        <v>132</v>
      </c>
      <c r="E20" s="852">
        <v>153</v>
      </c>
      <c r="F20" s="852">
        <v>162</v>
      </c>
      <c r="G20" s="852">
        <v>204</v>
      </c>
      <c r="H20" s="852">
        <v>211</v>
      </c>
      <c r="I20" s="852">
        <v>226</v>
      </c>
      <c r="J20" s="852">
        <v>191</v>
      </c>
      <c r="K20" s="852">
        <v>202</v>
      </c>
      <c r="L20" s="852">
        <v>201</v>
      </c>
      <c r="M20" s="852">
        <v>475</v>
      </c>
      <c r="N20" s="852">
        <v>419</v>
      </c>
      <c r="O20" s="49"/>
    </row>
    <row r="21" spans="1:15" ht="14.25" customHeight="1">
      <c r="A21" s="1156" t="s">
        <v>7</v>
      </c>
      <c r="B21" s="1156"/>
      <c r="C21" s="853">
        <f>SUM(C5:C20)</f>
        <v>1670</v>
      </c>
      <c r="D21" s="853">
        <f t="shared" ref="D21:N21" si="0">SUM(D5:D20)</f>
        <v>1526</v>
      </c>
      <c r="E21" s="853">
        <f t="shared" si="0"/>
        <v>1622</v>
      </c>
      <c r="F21" s="853">
        <f t="shared" si="0"/>
        <v>1605</v>
      </c>
      <c r="G21" s="853">
        <f t="shared" si="0"/>
        <v>2115</v>
      </c>
      <c r="H21" s="853">
        <f t="shared" si="0"/>
        <v>1960</v>
      </c>
      <c r="I21" s="853">
        <f t="shared" si="0"/>
        <v>2150</v>
      </c>
      <c r="J21" s="853">
        <f t="shared" si="0"/>
        <v>2027</v>
      </c>
      <c r="K21" s="853">
        <f t="shared" si="0"/>
        <v>2198</v>
      </c>
      <c r="L21" s="853">
        <f t="shared" si="0"/>
        <v>2117</v>
      </c>
      <c r="M21" s="853">
        <f t="shared" si="0"/>
        <v>4900</v>
      </c>
      <c r="N21" s="853">
        <f t="shared" si="0"/>
        <v>4598</v>
      </c>
      <c r="O21" s="49"/>
    </row>
    <row r="22" spans="1:15">
      <c r="A22" s="1150">
        <v>2020</v>
      </c>
      <c r="B22" s="397" t="s">
        <v>81</v>
      </c>
      <c r="C22" s="852">
        <v>31</v>
      </c>
      <c r="D22" s="852">
        <v>30</v>
      </c>
      <c r="E22" s="852">
        <v>30</v>
      </c>
      <c r="F22" s="852">
        <v>24</v>
      </c>
      <c r="G22" s="852">
        <v>46</v>
      </c>
      <c r="H22" s="852">
        <v>24</v>
      </c>
      <c r="I22" s="852">
        <v>56</v>
      </c>
      <c r="J22" s="852">
        <v>32</v>
      </c>
      <c r="K22" s="852">
        <v>46</v>
      </c>
      <c r="L22" s="852">
        <v>34</v>
      </c>
      <c r="M22" s="852">
        <v>83</v>
      </c>
      <c r="N22" s="852">
        <v>82</v>
      </c>
      <c r="O22" s="49"/>
    </row>
    <row r="23" spans="1:15">
      <c r="A23" s="1150"/>
      <c r="B23" s="397" t="s">
        <v>82</v>
      </c>
      <c r="C23" s="852">
        <v>90</v>
      </c>
      <c r="D23" s="852">
        <v>81</v>
      </c>
      <c r="E23" s="852">
        <v>124</v>
      </c>
      <c r="F23" s="852">
        <v>112</v>
      </c>
      <c r="G23" s="852">
        <v>175</v>
      </c>
      <c r="H23" s="852">
        <v>170</v>
      </c>
      <c r="I23" s="852">
        <v>164</v>
      </c>
      <c r="J23" s="852">
        <v>169</v>
      </c>
      <c r="K23" s="852">
        <v>160</v>
      </c>
      <c r="L23" s="852">
        <v>143</v>
      </c>
      <c r="M23" s="852">
        <v>200</v>
      </c>
      <c r="N23" s="852">
        <v>205</v>
      </c>
      <c r="O23" s="49"/>
    </row>
    <row r="24" spans="1:15">
      <c r="A24" s="1150"/>
      <c r="B24" s="397" t="s">
        <v>83</v>
      </c>
      <c r="C24" s="852">
        <v>63</v>
      </c>
      <c r="D24" s="852">
        <v>57</v>
      </c>
      <c r="E24" s="852">
        <v>70</v>
      </c>
      <c r="F24" s="852">
        <v>64</v>
      </c>
      <c r="G24" s="852">
        <v>112</v>
      </c>
      <c r="H24" s="852">
        <v>96</v>
      </c>
      <c r="I24" s="852">
        <v>91</v>
      </c>
      <c r="J24" s="852">
        <v>99</v>
      </c>
      <c r="K24" s="852">
        <v>79</v>
      </c>
      <c r="L24" s="852">
        <v>80</v>
      </c>
      <c r="M24" s="852">
        <v>118</v>
      </c>
      <c r="N24" s="852">
        <v>93</v>
      </c>
      <c r="O24" s="49"/>
    </row>
    <row r="25" spans="1:15">
      <c r="A25" s="1150"/>
      <c r="B25" s="397" t="s">
        <v>22</v>
      </c>
      <c r="C25" s="852">
        <v>93</v>
      </c>
      <c r="D25" s="852">
        <v>83</v>
      </c>
      <c r="E25" s="852">
        <v>76</v>
      </c>
      <c r="F25" s="852">
        <v>81</v>
      </c>
      <c r="G25" s="852">
        <v>106</v>
      </c>
      <c r="H25" s="852">
        <v>92</v>
      </c>
      <c r="I25" s="852">
        <v>99</v>
      </c>
      <c r="J25" s="852">
        <v>105</v>
      </c>
      <c r="K25" s="852">
        <v>109</v>
      </c>
      <c r="L25" s="852">
        <v>108</v>
      </c>
      <c r="M25" s="852">
        <v>248</v>
      </c>
      <c r="N25" s="852">
        <v>248</v>
      </c>
      <c r="O25" s="49"/>
    </row>
    <row r="26" spans="1:15">
      <c r="A26" s="1150"/>
      <c r="B26" s="397" t="s">
        <v>84</v>
      </c>
      <c r="C26" s="852">
        <v>130</v>
      </c>
      <c r="D26" s="852">
        <v>132</v>
      </c>
      <c r="E26" s="852">
        <v>173</v>
      </c>
      <c r="F26" s="852">
        <v>176</v>
      </c>
      <c r="G26" s="852">
        <v>274</v>
      </c>
      <c r="H26" s="852">
        <v>279</v>
      </c>
      <c r="I26" s="852">
        <v>299</v>
      </c>
      <c r="J26" s="852">
        <v>296</v>
      </c>
      <c r="K26" s="852">
        <v>222</v>
      </c>
      <c r="L26" s="852">
        <v>242</v>
      </c>
      <c r="M26" s="852">
        <v>271</v>
      </c>
      <c r="N26" s="852">
        <v>250</v>
      </c>
      <c r="O26" s="49"/>
    </row>
    <row r="27" spans="1:15">
      <c r="A27" s="1150"/>
      <c r="B27" s="397" t="s">
        <v>85</v>
      </c>
      <c r="C27" s="852">
        <v>176</v>
      </c>
      <c r="D27" s="852">
        <v>157</v>
      </c>
      <c r="E27" s="852">
        <v>164</v>
      </c>
      <c r="F27" s="852">
        <v>157</v>
      </c>
      <c r="G27" s="852">
        <v>213</v>
      </c>
      <c r="H27" s="852">
        <v>218</v>
      </c>
      <c r="I27" s="852">
        <v>198</v>
      </c>
      <c r="J27" s="852">
        <v>226</v>
      </c>
      <c r="K27" s="852">
        <v>200</v>
      </c>
      <c r="L27" s="852">
        <v>214</v>
      </c>
      <c r="M27" s="852">
        <v>484</v>
      </c>
      <c r="N27" s="852">
        <v>441</v>
      </c>
      <c r="O27" s="49"/>
    </row>
    <row r="28" spans="1:15">
      <c r="A28" s="1150"/>
      <c r="B28" s="397" t="s">
        <v>86</v>
      </c>
      <c r="C28" s="852">
        <v>53</v>
      </c>
      <c r="D28" s="852">
        <v>51</v>
      </c>
      <c r="E28" s="852">
        <v>64</v>
      </c>
      <c r="F28" s="852">
        <v>56</v>
      </c>
      <c r="G28" s="852">
        <v>102</v>
      </c>
      <c r="H28" s="852">
        <v>81</v>
      </c>
      <c r="I28" s="852">
        <v>102</v>
      </c>
      <c r="J28" s="852">
        <v>86</v>
      </c>
      <c r="K28" s="852">
        <v>92</v>
      </c>
      <c r="L28" s="852">
        <v>82</v>
      </c>
      <c r="M28" s="852">
        <v>138</v>
      </c>
      <c r="N28" s="852">
        <v>121</v>
      </c>
      <c r="O28" s="49"/>
    </row>
    <row r="29" spans="1:15">
      <c r="A29" s="1150"/>
      <c r="B29" s="397" t="s">
        <v>23</v>
      </c>
      <c r="C29" s="852">
        <v>17</v>
      </c>
      <c r="D29" s="852">
        <v>18</v>
      </c>
      <c r="E29" s="852">
        <v>17</v>
      </c>
      <c r="F29" s="852">
        <v>26</v>
      </c>
      <c r="G29" s="852">
        <v>26</v>
      </c>
      <c r="H29" s="852">
        <v>41</v>
      </c>
      <c r="I29" s="852">
        <v>31</v>
      </c>
      <c r="J29" s="852">
        <v>35</v>
      </c>
      <c r="K29" s="852">
        <v>32</v>
      </c>
      <c r="L29" s="852">
        <v>42</v>
      </c>
      <c r="M29" s="852">
        <v>63</v>
      </c>
      <c r="N29" s="852">
        <v>61</v>
      </c>
      <c r="O29" s="49"/>
    </row>
    <row r="30" spans="1:15">
      <c r="A30" s="1150"/>
      <c r="B30" s="397" t="s">
        <v>24</v>
      </c>
      <c r="C30" s="852">
        <v>24</v>
      </c>
      <c r="D30" s="852">
        <v>21</v>
      </c>
      <c r="E30" s="852">
        <v>23</v>
      </c>
      <c r="F30" s="852">
        <v>21</v>
      </c>
      <c r="G30" s="852">
        <v>27</v>
      </c>
      <c r="H30" s="852">
        <v>29</v>
      </c>
      <c r="I30" s="852">
        <v>32</v>
      </c>
      <c r="J30" s="852">
        <v>35</v>
      </c>
      <c r="K30" s="852">
        <v>24</v>
      </c>
      <c r="L30" s="852">
        <v>28</v>
      </c>
      <c r="M30" s="852">
        <v>58</v>
      </c>
      <c r="N30" s="852">
        <v>52</v>
      </c>
      <c r="O30" s="49"/>
    </row>
    <row r="31" spans="1:15">
      <c r="A31" s="1150"/>
      <c r="B31" s="397" t="s">
        <v>25</v>
      </c>
      <c r="C31" s="852">
        <v>261</v>
      </c>
      <c r="D31" s="852">
        <v>256</v>
      </c>
      <c r="E31" s="852">
        <v>206</v>
      </c>
      <c r="F31" s="852">
        <v>208</v>
      </c>
      <c r="G31" s="852">
        <v>245</v>
      </c>
      <c r="H31" s="852">
        <v>232</v>
      </c>
      <c r="I31" s="852">
        <v>247</v>
      </c>
      <c r="J31" s="852">
        <v>200</v>
      </c>
      <c r="K31" s="852">
        <v>242</v>
      </c>
      <c r="L31" s="852">
        <v>210</v>
      </c>
      <c r="M31" s="852">
        <v>677</v>
      </c>
      <c r="N31" s="852">
        <v>666</v>
      </c>
      <c r="O31" s="49"/>
    </row>
    <row r="32" spans="1:15">
      <c r="A32" s="1150"/>
      <c r="B32" s="397" t="s">
        <v>87</v>
      </c>
      <c r="C32" s="852">
        <v>102</v>
      </c>
      <c r="D32" s="852">
        <v>106</v>
      </c>
      <c r="E32" s="852">
        <v>105</v>
      </c>
      <c r="F32" s="852">
        <v>93</v>
      </c>
      <c r="G32" s="852">
        <v>154</v>
      </c>
      <c r="H32" s="852">
        <v>120</v>
      </c>
      <c r="I32" s="852">
        <v>157</v>
      </c>
      <c r="J32" s="852">
        <v>118</v>
      </c>
      <c r="K32" s="852">
        <v>161</v>
      </c>
      <c r="L32" s="852">
        <v>152</v>
      </c>
      <c r="M32" s="852">
        <v>325</v>
      </c>
      <c r="N32" s="852">
        <v>335</v>
      </c>
      <c r="O32" s="49"/>
    </row>
    <row r="33" spans="1:15">
      <c r="A33" s="1150"/>
      <c r="B33" s="397" t="s">
        <v>26</v>
      </c>
      <c r="C33" s="852">
        <v>123</v>
      </c>
      <c r="D33" s="852">
        <v>130</v>
      </c>
      <c r="E33" s="852">
        <v>110</v>
      </c>
      <c r="F33" s="852">
        <v>125</v>
      </c>
      <c r="G33" s="852">
        <v>136</v>
      </c>
      <c r="H33" s="852">
        <v>142</v>
      </c>
      <c r="I33" s="852">
        <v>145</v>
      </c>
      <c r="J33" s="852">
        <v>146</v>
      </c>
      <c r="K33" s="852">
        <v>127</v>
      </c>
      <c r="L33" s="852">
        <v>128</v>
      </c>
      <c r="M33" s="852">
        <v>283</v>
      </c>
      <c r="N33" s="852">
        <v>289</v>
      </c>
      <c r="O33" s="49"/>
    </row>
    <row r="34" spans="1:15">
      <c r="A34" s="1150"/>
      <c r="B34" s="397" t="s">
        <v>27</v>
      </c>
      <c r="C34" s="852">
        <v>250</v>
      </c>
      <c r="D34" s="852">
        <v>238</v>
      </c>
      <c r="E34" s="852">
        <v>243</v>
      </c>
      <c r="F34" s="852">
        <v>206</v>
      </c>
      <c r="G34" s="852">
        <v>262</v>
      </c>
      <c r="H34" s="852">
        <v>244</v>
      </c>
      <c r="I34" s="852">
        <v>234</v>
      </c>
      <c r="J34" s="852">
        <v>207</v>
      </c>
      <c r="K34" s="852">
        <v>214</v>
      </c>
      <c r="L34" s="852">
        <v>204</v>
      </c>
      <c r="M34" s="852">
        <v>643</v>
      </c>
      <c r="N34" s="852">
        <v>639</v>
      </c>
      <c r="O34" s="49"/>
    </row>
    <row r="35" spans="1:15">
      <c r="A35" s="1150"/>
      <c r="B35" s="397" t="s">
        <v>28</v>
      </c>
      <c r="C35" s="852">
        <v>159</v>
      </c>
      <c r="D35" s="852">
        <v>151</v>
      </c>
      <c r="E35" s="852">
        <v>170</v>
      </c>
      <c r="F35" s="852">
        <v>160</v>
      </c>
      <c r="G35" s="852">
        <v>229</v>
      </c>
      <c r="H35" s="852">
        <v>193</v>
      </c>
      <c r="I35" s="852">
        <v>241</v>
      </c>
      <c r="J35" s="852">
        <v>205</v>
      </c>
      <c r="K35" s="852">
        <v>237</v>
      </c>
      <c r="L35" s="852">
        <v>201</v>
      </c>
      <c r="M35" s="852">
        <v>438</v>
      </c>
      <c r="N35" s="852">
        <v>385</v>
      </c>
      <c r="O35" s="49"/>
    </row>
    <row r="36" spans="1:15">
      <c r="A36" s="1150"/>
      <c r="B36" s="397" t="s">
        <v>29</v>
      </c>
      <c r="C36" s="852">
        <v>49</v>
      </c>
      <c r="D36" s="852">
        <v>47</v>
      </c>
      <c r="E36" s="852">
        <v>67</v>
      </c>
      <c r="F36" s="852">
        <v>56</v>
      </c>
      <c r="G36" s="852">
        <v>107</v>
      </c>
      <c r="H36" s="852">
        <v>79</v>
      </c>
      <c r="I36" s="852">
        <v>92</v>
      </c>
      <c r="J36" s="852">
        <v>78</v>
      </c>
      <c r="K36" s="852">
        <v>75</v>
      </c>
      <c r="L36" s="852">
        <v>59</v>
      </c>
      <c r="M36" s="852">
        <v>95</v>
      </c>
      <c r="N36" s="852">
        <v>78</v>
      </c>
      <c r="O36" s="49"/>
    </row>
    <row r="37" spans="1:15">
      <c r="A37" s="1150"/>
      <c r="B37" s="397" t="s">
        <v>30</v>
      </c>
      <c r="C37" s="852">
        <v>132</v>
      </c>
      <c r="D37" s="852">
        <v>133</v>
      </c>
      <c r="E37" s="852">
        <v>140</v>
      </c>
      <c r="F37" s="852">
        <v>151</v>
      </c>
      <c r="G37" s="852">
        <v>215</v>
      </c>
      <c r="H37" s="852">
        <v>212</v>
      </c>
      <c r="I37" s="852">
        <v>231</v>
      </c>
      <c r="J37" s="852">
        <v>223</v>
      </c>
      <c r="K37" s="852">
        <v>237</v>
      </c>
      <c r="L37" s="852">
        <v>227</v>
      </c>
      <c r="M37" s="852">
        <v>440</v>
      </c>
      <c r="N37" s="852">
        <v>378</v>
      </c>
      <c r="O37" s="49"/>
    </row>
    <row r="38" spans="1:15" ht="14.25" customHeight="1">
      <c r="A38" s="1157" t="s">
        <v>7</v>
      </c>
      <c r="B38" s="1157"/>
      <c r="C38" s="853">
        <f>SUM(C22:C37)</f>
        <v>1753</v>
      </c>
      <c r="D38" s="853">
        <f t="shared" ref="D38:N38" si="1">SUM(D22:D37)</f>
        <v>1691</v>
      </c>
      <c r="E38" s="853">
        <f t="shared" si="1"/>
        <v>1782</v>
      </c>
      <c r="F38" s="853">
        <f t="shared" si="1"/>
        <v>1716</v>
      </c>
      <c r="G38" s="853">
        <f t="shared" si="1"/>
        <v>2429</v>
      </c>
      <c r="H38" s="853">
        <f t="shared" si="1"/>
        <v>2252</v>
      </c>
      <c r="I38" s="853">
        <f t="shared" si="1"/>
        <v>2419</v>
      </c>
      <c r="J38" s="853">
        <f t="shared" si="1"/>
        <v>2260</v>
      </c>
      <c r="K38" s="853">
        <f t="shared" si="1"/>
        <v>2257</v>
      </c>
      <c r="L38" s="853">
        <f t="shared" si="1"/>
        <v>2154</v>
      </c>
      <c r="M38" s="853">
        <f t="shared" si="1"/>
        <v>4564</v>
      </c>
      <c r="N38" s="853">
        <f t="shared" si="1"/>
        <v>4323</v>
      </c>
      <c r="O38" s="49"/>
    </row>
    <row r="39" spans="1:15" s="6" customFormat="1" ht="14.25">
      <c r="A39" s="1128" t="s">
        <v>1924</v>
      </c>
      <c r="B39" s="1128"/>
      <c r="C39" s="1128"/>
      <c r="D39" s="1128"/>
      <c r="E39" s="1128"/>
      <c r="F39" s="1128"/>
      <c r="G39" s="17"/>
    </row>
  </sheetData>
  <mergeCells count="14">
    <mergeCell ref="A39:F39"/>
    <mergeCell ref="A5:A20"/>
    <mergeCell ref="A22:A37"/>
    <mergeCell ref="C2:N2"/>
    <mergeCell ref="C3:D3"/>
    <mergeCell ref="E3:F3"/>
    <mergeCell ref="G3:H3"/>
    <mergeCell ref="I3:J3"/>
    <mergeCell ref="K3:L3"/>
    <mergeCell ref="M3:N3"/>
    <mergeCell ref="B2:B4"/>
    <mergeCell ref="A2:A4"/>
    <mergeCell ref="A21:B21"/>
    <mergeCell ref="A38:B38"/>
  </mergeCells>
  <pageMargins left="0.7" right="0.7" top="0.78740157499999996" bottom="0.78740157499999996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3"/>
  <sheetViews>
    <sheetView topLeftCell="A6" workbookViewId="0">
      <selection activeCell="B17" sqref="B17"/>
    </sheetView>
  </sheetViews>
  <sheetFormatPr baseColWidth="10" defaultColWidth="11" defaultRowHeight="12.75"/>
  <cols>
    <col min="1" max="1" width="66.875" style="57" customWidth="1"/>
    <col min="2" max="16384" width="11" style="57"/>
  </cols>
  <sheetData>
    <row r="1" spans="1:1" ht="17.25" customHeight="1" thickBot="1">
      <c r="A1" s="1011" t="s">
        <v>1667</v>
      </c>
    </row>
    <row r="2" spans="1:1" s="364" customFormat="1" ht="14.25">
      <c r="A2" s="1021" t="s">
        <v>931</v>
      </c>
    </row>
    <row r="3" spans="1:1" s="362" customFormat="1" ht="14.25">
      <c r="A3" s="1012" t="s">
        <v>930</v>
      </c>
    </row>
    <row r="4" spans="1:1" s="362" customFormat="1" ht="14.25">
      <c r="A4" s="1022" t="s">
        <v>929</v>
      </c>
    </row>
    <row r="5" spans="1:1" ht="14.25">
      <c r="A5" s="1012" t="s">
        <v>928</v>
      </c>
    </row>
    <row r="6" spans="1:1" ht="14.25">
      <c r="A6" s="1022" t="s">
        <v>927</v>
      </c>
    </row>
    <row r="7" spans="1:1" ht="14.25">
      <c r="A7" s="1012" t="s">
        <v>926</v>
      </c>
    </row>
    <row r="8" spans="1:1" ht="14.25">
      <c r="A8" s="1022" t="s">
        <v>925</v>
      </c>
    </row>
    <row r="9" spans="1:1" ht="14.25">
      <c r="A9" s="1012" t="s">
        <v>924</v>
      </c>
    </row>
    <row r="10" spans="1:1" ht="14.25">
      <c r="A10" s="1022" t="s">
        <v>923</v>
      </c>
    </row>
    <row r="11" spans="1:1" ht="14.25">
      <c r="A11" s="1012" t="s">
        <v>922</v>
      </c>
    </row>
    <row r="12" spans="1:1" ht="14.25">
      <c r="A12" s="1022" t="s">
        <v>921</v>
      </c>
    </row>
    <row r="13" spans="1:1" ht="14.25">
      <c r="A13" s="1012" t="s">
        <v>920</v>
      </c>
    </row>
    <row r="14" spans="1:1" ht="14.25">
      <c r="A14" s="1022" t="s">
        <v>919</v>
      </c>
    </row>
    <row r="15" spans="1:1" ht="14.25">
      <c r="A15" s="1012" t="s">
        <v>918</v>
      </c>
    </row>
    <row r="16" spans="1:1" ht="14.25">
      <c r="A16" s="1022" t="s">
        <v>917</v>
      </c>
    </row>
    <row r="17" spans="1:2" ht="14.25">
      <c r="A17" s="1012" t="s">
        <v>916</v>
      </c>
      <c r="B17" s="1023"/>
    </row>
    <row r="18" spans="1:2" ht="14.25">
      <c r="A18" s="1022" t="s">
        <v>915</v>
      </c>
    </row>
    <row r="19" spans="1:2" ht="14.25">
      <c r="A19" s="1012" t="s">
        <v>914</v>
      </c>
    </row>
    <row r="20" spans="1:2" ht="14.25">
      <c r="A20" s="1022" t="s">
        <v>913</v>
      </c>
    </row>
    <row r="21" spans="1:2" ht="14.25">
      <c r="A21" s="1012" t="s">
        <v>912</v>
      </c>
    </row>
    <row r="22" spans="1:2" ht="14.25">
      <c r="A22" s="1022" t="s">
        <v>911</v>
      </c>
    </row>
    <row r="23" spans="1:2" ht="14.25">
      <c r="A23" s="1012" t="s">
        <v>910</v>
      </c>
    </row>
    <row r="24" spans="1:2" ht="14.25">
      <c r="A24" s="1022" t="s">
        <v>909</v>
      </c>
    </row>
    <row r="25" spans="1:2" ht="14.25">
      <c r="A25" s="1013" t="s">
        <v>908</v>
      </c>
    </row>
    <row r="26" spans="1:2" ht="14.25">
      <c r="A26" s="1022" t="s">
        <v>907</v>
      </c>
    </row>
    <row r="27" spans="1:2" ht="14.25">
      <c r="A27" s="1012" t="s">
        <v>906</v>
      </c>
    </row>
    <row r="28" spans="1:2" ht="14.25">
      <c r="A28" s="1022" t="s">
        <v>905</v>
      </c>
    </row>
    <row r="29" spans="1:2" ht="14.25">
      <c r="A29" s="1012" t="s">
        <v>904</v>
      </c>
    </row>
    <row r="30" spans="1:2" ht="14.25">
      <c r="A30" s="1022" t="s">
        <v>903</v>
      </c>
    </row>
    <row r="31" spans="1:2" ht="14.25">
      <c r="A31" s="1012" t="s">
        <v>902</v>
      </c>
    </row>
    <row r="32" spans="1:2" ht="14.25">
      <c r="A32" s="1022" t="s">
        <v>901</v>
      </c>
    </row>
    <row r="33" spans="1:1" ht="14.25">
      <c r="A33" s="1012" t="s">
        <v>900</v>
      </c>
    </row>
    <row r="34" spans="1:1" ht="14.25">
      <c r="A34" s="1022" t="s">
        <v>899</v>
      </c>
    </row>
    <row r="35" spans="1:1" ht="14.25">
      <c r="A35" s="1012" t="s">
        <v>898</v>
      </c>
    </row>
    <row r="36" spans="1:1" ht="14.25">
      <c r="A36" s="1022" t="s">
        <v>897</v>
      </c>
    </row>
    <row r="37" spans="1:1" ht="14.25">
      <c r="A37" s="1012" t="s">
        <v>896</v>
      </c>
    </row>
    <row r="38" spans="1:1" ht="14.25">
      <c r="A38" s="1022" t="s">
        <v>895</v>
      </c>
    </row>
    <row r="39" spans="1:1" ht="14.25">
      <c r="A39" s="1012" t="s">
        <v>894</v>
      </c>
    </row>
    <row r="40" spans="1:1" ht="14.25">
      <c r="A40" s="1022" t="s">
        <v>893</v>
      </c>
    </row>
    <row r="41" spans="1:1" ht="14.25">
      <c r="A41" s="1012" t="s">
        <v>892</v>
      </c>
    </row>
    <row r="42" spans="1:1" ht="14.25">
      <c r="A42" s="1022" t="s">
        <v>891</v>
      </c>
    </row>
    <row r="43" spans="1:1" ht="14.25">
      <c r="A43" s="1012" t="s">
        <v>890</v>
      </c>
    </row>
    <row r="44" spans="1:1" ht="14.25">
      <c r="A44" s="1022" t="s">
        <v>889</v>
      </c>
    </row>
    <row r="45" spans="1:1" ht="14.25">
      <c r="A45" s="1012" t="s">
        <v>889</v>
      </c>
    </row>
    <row r="46" spans="1:1" ht="14.25">
      <c r="A46" s="1022" t="s">
        <v>888</v>
      </c>
    </row>
    <row r="47" spans="1:1" ht="14.25">
      <c r="A47" s="1012" t="s">
        <v>887</v>
      </c>
    </row>
    <row r="48" spans="1:1">
      <c r="A48" s="1014"/>
    </row>
    <row r="49" spans="1:1" ht="15">
      <c r="A49" s="1015" t="s">
        <v>886</v>
      </c>
    </row>
    <row r="50" spans="1:1" ht="14.25">
      <c r="A50" s="1022" t="s">
        <v>885</v>
      </c>
    </row>
    <row r="51" spans="1:1" ht="28.5">
      <c r="A51" s="1016" t="s">
        <v>884</v>
      </c>
    </row>
    <row r="52" spans="1:1" ht="14.25">
      <c r="A52" s="1022" t="s">
        <v>883</v>
      </c>
    </row>
    <row r="53" spans="1:1" ht="14.25">
      <c r="A53" s="1012" t="s">
        <v>882</v>
      </c>
    </row>
    <row r="54" spans="1:1" ht="14.25">
      <c r="A54" s="1022" t="s">
        <v>881</v>
      </c>
    </row>
    <row r="55" spans="1:1" ht="14.25">
      <c r="A55" s="1012" t="s">
        <v>880</v>
      </c>
    </row>
    <row r="56" spans="1:1" ht="14.25">
      <c r="A56" s="1024" t="s">
        <v>879</v>
      </c>
    </row>
    <row r="57" spans="1:1" ht="14.25">
      <c r="A57" s="1017"/>
    </row>
    <row r="58" spans="1:1" ht="15">
      <c r="A58" s="1015" t="s">
        <v>878</v>
      </c>
    </row>
    <row r="59" spans="1:1" ht="14.25">
      <c r="A59" s="1022" t="s">
        <v>877</v>
      </c>
    </row>
    <row r="60" spans="1:1" ht="14.25">
      <c r="A60" s="1012" t="s">
        <v>876</v>
      </c>
    </row>
    <row r="61" spans="1:1" ht="14.25">
      <c r="A61" s="1024" t="s">
        <v>875</v>
      </c>
    </row>
    <row r="62" spans="1:1" ht="14.25">
      <c r="A62" s="1012" t="s">
        <v>874</v>
      </c>
    </row>
    <row r="63" spans="1:1" ht="14.25">
      <c r="A63" s="1022" t="s">
        <v>873</v>
      </c>
    </row>
    <row r="64" spans="1:1" ht="14.25">
      <c r="A64" s="1012" t="s">
        <v>872</v>
      </c>
    </row>
    <row r="65" spans="1:1" ht="14.25">
      <c r="A65" s="1022" t="s">
        <v>871</v>
      </c>
    </row>
    <row r="66" spans="1:1" ht="14.25">
      <c r="A66" s="1012" t="s">
        <v>870</v>
      </c>
    </row>
    <row r="67" spans="1:1" ht="14.25">
      <c r="A67" s="1022" t="s">
        <v>869</v>
      </c>
    </row>
    <row r="68" spans="1:1" ht="14.25">
      <c r="A68" s="1012" t="s">
        <v>868</v>
      </c>
    </row>
    <row r="69" spans="1:1">
      <c r="A69" s="1018"/>
    </row>
    <row r="70" spans="1:1" ht="15">
      <c r="A70" s="1019" t="s">
        <v>867</v>
      </c>
    </row>
    <row r="71" spans="1:1" ht="14.25">
      <c r="A71" s="1022" t="s">
        <v>866</v>
      </c>
    </row>
    <row r="72" spans="1:1" ht="15" thickBot="1">
      <c r="A72" s="1020" t="s">
        <v>865</v>
      </c>
    </row>
    <row r="73" spans="1:1">
      <c r="A73" s="1042" t="s">
        <v>1918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"/>
  <sheetViews>
    <sheetView workbookViewId="0"/>
  </sheetViews>
  <sheetFormatPr baseColWidth="10" defaultColWidth="11" defaultRowHeight="12.75"/>
  <cols>
    <col min="1" max="16384" width="11" style="57"/>
  </cols>
  <sheetData>
    <row r="1" spans="1:15" s="454" customFormat="1" ht="15">
      <c r="A1" s="453" t="s">
        <v>1668</v>
      </c>
    </row>
    <row r="2" spans="1:15">
      <c r="A2" s="448"/>
      <c r="B2" s="1616" t="s">
        <v>944</v>
      </c>
      <c r="C2" s="1616"/>
      <c r="D2" s="1616" t="s">
        <v>943</v>
      </c>
      <c r="E2" s="1616"/>
      <c r="F2" s="1616" t="s">
        <v>942</v>
      </c>
      <c r="G2" s="1616"/>
      <c r="H2" s="1616" t="s">
        <v>941</v>
      </c>
      <c r="I2" s="1616"/>
      <c r="J2" s="1616" t="s">
        <v>940</v>
      </c>
      <c r="K2" s="1616"/>
      <c r="L2" s="1616" t="s">
        <v>939</v>
      </c>
      <c r="M2" s="1616"/>
      <c r="N2" s="1616" t="s">
        <v>938</v>
      </c>
      <c r="O2" s="1616"/>
    </row>
    <row r="3" spans="1:15" s="83" customFormat="1">
      <c r="A3" s="449"/>
      <c r="B3" s="450">
        <v>2014</v>
      </c>
      <c r="C3" s="450">
        <v>2013</v>
      </c>
      <c r="D3" s="450">
        <v>2014</v>
      </c>
      <c r="E3" s="450">
        <v>2013</v>
      </c>
      <c r="F3" s="450">
        <v>2014</v>
      </c>
      <c r="G3" s="450">
        <v>2013</v>
      </c>
      <c r="H3" s="450">
        <v>2014</v>
      </c>
      <c r="I3" s="450">
        <v>2013</v>
      </c>
      <c r="J3" s="450">
        <v>2014</v>
      </c>
      <c r="K3" s="450">
        <v>2013</v>
      </c>
      <c r="L3" s="450">
        <v>2014</v>
      </c>
      <c r="M3" s="450">
        <v>2013</v>
      </c>
      <c r="N3" s="450">
        <v>2014</v>
      </c>
      <c r="O3" s="450">
        <v>2013</v>
      </c>
    </row>
    <row r="4" spans="1:15">
      <c r="A4" s="451" t="s">
        <v>4</v>
      </c>
      <c r="B4" s="452">
        <v>1303</v>
      </c>
      <c r="C4" s="452">
        <v>1334</v>
      </c>
      <c r="D4" s="452">
        <v>1303</v>
      </c>
      <c r="E4" s="452">
        <v>4122</v>
      </c>
      <c r="F4" s="452">
        <v>1694</v>
      </c>
      <c r="G4" s="452">
        <v>1721</v>
      </c>
      <c r="H4" s="452">
        <v>2374</v>
      </c>
      <c r="I4" s="452">
        <v>2326</v>
      </c>
      <c r="J4" s="452">
        <v>3109</v>
      </c>
      <c r="K4" s="452">
        <v>3051</v>
      </c>
      <c r="L4" s="452">
        <v>5908</v>
      </c>
      <c r="M4" s="452">
        <v>5949</v>
      </c>
      <c r="N4" s="452">
        <v>4490</v>
      </c>
      <c r="O4" s="452">
        <v>4460</v>
      </c>
    </row>
    <row r="5" spans="1:15">
      <c r="A5" s="451" t="s">
        <v>3</v>
      </c>
      <c r="B5" s="452">
        <v>1202</v>
      </c>
      <c r="C5" s="452">
        <v>1176</v>
      </c>
      <c r="D5" s="452">
        <v>1202</v>
      </c>
      <c r="E5" s="452">
        <v>3232</v>
      </c>
      <c r="F5" s="452">
        <v>1243</v>
      </c>
      <c r="G5" s="452">
        <v>1179</v>
      </c>
      <c r="H5" s="452">
        <v>1310</v>
      </c>
      <c r="I5" s="452">
        <v>1327</v>
      </c>
      <c r="J5" s="452">
        <v>2277</v>
      </c>
      <c r="K5" s="452">
        <v>2138</v>
      </c>
      <c r="L5" s="452">
        <v>4518</v>
      </c>
      <c r="M5" s="452">
        <v>4513</v>
      </c>
      <c r="N5" s="452">
        <v>4156</v>
      </c>
      <c r="O5" s="452">
        <v>4124</v>
      </c>
    </row>
    <row r="6" spans="1:15" s="456" customFormat="1">
      <c r="A6" s="455" t="s">
        <v>937</v>
      </c>
    </row>
  </sheetData>
  <mergeCells count="7">
    <mergeCell ref="L2:M2"/>
    <mergeCell ref="N2:O2"/>
    <mergeCell ref="B2:C2"/>
    <mergeCell ref="D2:E2"/>
    <mergeCell ref="F2:G2"/>
    <mergeCell ref="H2:I2"/>
    <mergeCell ref="J2:K2"/>
  </mergeCells>
  <pageMargins left="0.78740157499999996" right="0.78740157499999996" top="0.984251969" bottom="0.984251969" header="0.5" footer="0.5"/>
  <pageSetup paperSize="9" orientation="portrait" horizontalDpi="4294967292" verticalDpi="4294967292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zoomScale="115" zoomScaleNormal="115" workbookViewId="0">
      <selection sqref="A1:B1"/>
    </sheetView>
  </sheetViews>
  <sheetFormatPr baseColWidth="10" defaultColWidth="11" defaultRowHeight="12.75"/>
  <cols>
    <col min="1" max="1" width="17" style="57" customWidth="1"/>
    <col min="2" max="16384" width="11" style="57"/>
  </cols>
  <sheetData>
    <row r="1" spans="1:2" ht="45" customHeight="1">
      <c r="A1" s="1617" t="s">
        <v>1869</v>
      </c>
      <c r="B1" s="1618"/>
    </row>
    <row r="2" spans="1:2" s="363" customFormat="1" ht="12">
      <c r="A2" s="457" t="s">
        <v>935</v>
      </c>
      <c r="B2" s="458" t="s">
        <v>934</v>
      </c>
    </row>
    <row r="3" spans="1:2" s="363" customFormat="1" ht="12">
      <c r="A3" s="459" t="s">
        <v>933</v>
      </c>
      <c r="B3" s="460">
        <v>2106</v>
      </c>
    </row>
    <row r="4" spans="1:2" s="363" customFormat="1" ht="12">
      <c r="A4" s="459" t="s">
        <v>932</v>
      </c>
      <c r="B4" s="460">
        <v>1554</v>
      </c>
    </row>
  </sheetData>
  <mergeCells count="1">
    <mergeCell ref="A1:B1"/>
  </mergeCells>
  <pageMargins left="0.78740157499999996" right="0.78740157499999996" top="0.984251969" bottom="0.984251969" header="0.4921259845" footer="0.4921259845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sqref="A1:H1"/>
    </sheetView>
  </sheetViews>
  <sheetFormatPr baseColWidth="10" defaultRowHeight="14.25"/>
  <sheetData>
    <row r="1" spans="1:8" ht="15.75" thickBot="1">
      <c r="A1" s="1619" t="s">
        <v>1922</v>
      </c>
      <c r="B1" s="1620"/>
      <c r="C1" s="1620"/>
      <c r="D1" s="1620"/>
      <c r="E1" s="1620"/>
      <c r="F1" s="1621"/>
      <c r="G1" s="1621"/>
      <c r="H1" s="1621"/>
    </row>
    <row r="2" spans="1:8">
      <c r="A2" s="1622"/>
      <c r="B2" s="1624" t="s">
        <v>1669</v>
      </c>
      <c r="C2" s="1624" t="s">
        <v>1670</v>
      </c>
      <c r="D2" s="1624" t="s">
        <v>1671</v>
      </c>
      <c r="E2" s="1624" t="s">
        <v>1672</v>
      </c>
      <c r="F2" s="1624" t="s">
        <v>1673</v>
      </c>
      <c r="G2" s="1624" t="s">
        <v>1674</v>
      </c>
      <c r="H2" s="1627" t="s">
        <v>1675</v>
      </c>
    </row>
    <row r="3" spans="1:8">
      <c r="A3" s="1623"/>
      <c r="B3" s="1625"/>
      <c r="C3" s="1626"/>
      <c r="D3" s="1625"/>
      <c r="E3" s="1626"/>
      <c r="F3" s="1626"/>
      <c r="G3" s="1625"/>
      <c r="H3" s="1628"/>
    </row>
    <row r="4" spans="1:8" ht="136.5" customHeight="1">
      <c r="A4" s="796" t="s">
        <v>1676</v>
      </c>
      <c r="B4" s="795">
        <v>7</v>
      </c>
      <c r="C4" s="795">
        <v>1</v>
      </c>
      <c r="D4" s="1026"/>
      <c r="E4" s="1026"/>
      <c r="F4" s="795">
        <f>B4+C4+D4+E4</f>
        <v>8</v>
      </c>
      <c r="G4" s="1027">
        <v>1.1299999999999999</v>
      </c>
      <c r="H4" s="1028">
        <v>0.31</v>
      </c>
    </row>
    <row r="5" spans="1:8" s="836" customFormat="1" ht="6" customHeight="1">
      <c r="A5" s="1032"/>
      <c r="B5" s="1033"/>
      <c r="C5" s="1033"/>
      <c r="D5" s="1033"/>
      <c r="E5" s="1033"/>
      <c r="F5" s="1033"/>
      <c r="G5" s="1034"/>
      <c r="H5" s="1035"/>
    </row>
    <row r="6" spans="1:8" ht="96">
      <c r="A6" s="796" t="s">
        <v>1677</v>
      </c>
      <c r="B6" s="795">
        <v>2</v>
      </c>
      <c r="C6" s="795">
        <v>1</v>
      </c>
      <c r="D6" s="795">
        <v>5</v>
      </c>
      <c r="E6" s="1026"/>
      <c r="F6" s="1026">
        <f t="shared" ref="F6:F10" si="0">B6+C6+D6+E6</f>
        <v>8</v>
      </c>
      <c r="G6" s="1027">
        <v>2.38</v>
      </c>
      <c r="H6" s="1028">
        <v>0.55000000000000004</v>
      </c>
    </row>
    <row r="7" spans="1:8" s="836" customFormat="1" ht="6" customHeight="1">
      <c r="A7" s="1032"/>
      <c r="B7" s="1033"/>
      <c r="C7" s="1033"/>
      <c r="D7" s="1033"/>
      <c r="E7" s="1033"/>
      <c r="F7" s="1033"/>
      <c r="G7" s="1034"/>
      <c r="H7" s="1035"/>
    </row>
    <row r="8" spans="1:8" ht="96">
      <c r="A8" s="796" t="s">
        <v>1678</v>
      </c>
      <c r="B8" s="795"/>
      <c r="C8" s="795">
        <v>3</v>
      </c>
      <c r="D8" s="795">
        <v>4</v>
      </c>
      <c r="E8" s="795">
        <v>1</v>
      </c>
      <c r="F8" s="795">
        <f t="shared" si="0"/>
        <v>8</v>
      </c>
      <c r="G8" s="1027">
        <v>2.75</v>
      </c>
      <c r="H8" s="1028">
        <v>0.52</v>
      </c>
    </row>
    <row r="9" spans="1:8" ht="6" customHeight="1">
      <c r="A9" s="1032"/>
      <c r="B9" s="1033"/>
      <c r="C9" s="1033"/>
      <c r="D9" s="1033"/>
      <c r="E9" s="1033"/>
      <c r="F9" s="1033"/>
      <c r="G9" s="1034"/>
      <c r="H9" s="1035"/>
    </row>
    <row r="10" spans="1:8" ht="72.75" thickBot="1">
      <c r="A10" s="797" t="s">
        <v>1679</v>
      </c>
      <c r="B10" s="1029"/>
      <c r="C10" s="1029"/>
      <c r="D10" s="1029"/>
      <c r="E10" s="798">
        <v>8</v>
      </c>
      <c r="F10" s="798">
        <f t="shared" si="0"/>
        <v>8</v>
      </c>
      <c r="G10" s="1030">
        <v>4</v>
      </c>
      <c r="H10" s="1031">
        <v>0</v>
      </c>
    </row>
    <row r="11" spans="1:8" ht="12.75" customHeight="1">
      <c r="A11" s="794" t="s">
        <v>1680</v>
      </c>
      <c r="B11" s="794"/>
      <c r="C11" s="794"/>
      <c r="D11" s="794"/>
      <c r="E11" s="794"/>
      <c r="F11" s="794"/>
      <c r="G11" s="794"/>
      <c r="H11" s="794"/>
    </row>
  </sheetData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workbookViewId="0">
      <selection activeCell="F6" sqref="F6"/>
    </sheetView>
  </sheetViews>
  <sheetFormatPr baseColWidth="10" defaultRowHeight="14.25"/>
  <sheetData>
    <row r="1" spans="1:12" s="461" customFormat="1" ht="30" customHeight="1" thickBot="1">
      <c r="A1" s="1629" t="s">
        <v>1695</v>
      </c>
      <c r="B1" s="1629"/>
      <c r="C1" s="1629"/>
      <c r="D1" s="1629"/>
      <c r="E1" s="1629"/>
      <c r="F1" s="1629"/>
      <c r="G1" s="1621"/>
      <c r="H1" s="1621"/>
      <c r="I1" s="1621"/>
    </row>
    <row r="2" spans="1:12" s="461" customFormat="1" ht="24">
      <c r="A2" s="800"/>
      <c r="B2" s="801" t="s">
        <v>1681</v>
      </c>
      <c r="C2" s="801" t="s">
        <v>1682</v>
      </c>
      <c r="D2" s="801" t="s">
        <v>1683</v>
      </c>
      <c r="E2" s="801" t="s">
        <v>1684</v>
      </c>
      <c r="F2" s="801" t="s">
        <v>1685</v>
      </c>
      <c r="G2" s="801" t="s">
        <v>1686</v>
      </c>
      <c r="H2" s="801" t="s">
        <v>1687</v>
      </c>
      <c r="I2" s="802" t="s">
        <v>1675</v>
      </c>
      <c r="J2" s="462"/>
      <c r="K2" s="462"/>
      <c r="L2" s="462"/>
    </row>
    <row r="3" spans="1:12" s="461" customFormat="1" ht="60">
      <c r="A3" s="803" t="s">
        <v>1688</v>
      </c>
      <c r="B3" s="795">
        <v>1</v>
      </c>
      <c r="C3" s="795">
        <v>4</v>
      </c>
      <c r="D3" s="795">
        <v>2</v>
      </c>
      <c r="E3" s="1026"/>
      <c r="F3" s="795">
        <v>1</v>
      </c>
      <c r="G3" s="795">
        <f>F3+E3+D3+C3+B3</f>
        <v>8</v>
      </c>
      <c r="H3" s="799">
        <f>J3/G3</f>
        <v>2.375</v>
      </c>
      <c r="I3" s="804">
        <f>SQRT(L3)</f>
        <v>1.0789172813520043</v>
      </c>
      <c r="J3" s="462">
        <f>(B3*1)*(C3*2)+(D3*3)+(E3*4)+(F3*5)</f>
        <v>19</v>
      </c>
      <c r="K3" s="463">
        <f>SUMSQ(1-H3)+SUMSQ(2-H3)+SUMSQ(3-H3)+SUMSQ(5-H3)</f>
        <v>9.3125</v>
      </c>
      <c r="L3" s="462">
        <f>K3/G3</f>
        <v>1.1640625</v>
      </c>
    </row>
    <row r="4" spans="1:12" s="461" customFormat="1" ht="48">
      <c r="A4" s="803" t="s">
        <v>1689</v>
      </c>
      <c r="B4" s="1026"/>
      <c r="C4" s="795">
        <v>3</v>
      </c>
      <c r="D4" s="795">
        <v>3</v>
      </c>
      <c r="E4" s="795">
        <v>1</v>
      </c>
      <c r="F4" s="795">
        <v>1</v>
      </c>
      <c r="G4" s="795">
        <f t="shared" ref="G4:G8" si="0">F4+E4+D4+C4+B4</f>
        <v>8</v>
      </c>
      <c r="H4" s="799">
        <f t="shared" ref="H4:H9" si="1">J4/G4</f>
        <v>2.25</v>
      </c>
      <c r="I4" s="804">
        <f t="shared" ref="I4:I9" si="2">SQRT(L4)</f>
        <v>1.1858541225631423</v>
      </c>
      <c r="J4" s="462">
        <f t="shared" ref="J4:J9" si="3">(B4*1)*(C4*2)+(D4*3)+(E4*4)+(F4*5)</f>
        <v>18</v>
      </c>
      <c r="K4" s="463">
        <f>SUMSQ(2-H4)+SUMSQ(3-H4)+SUMSQ(4-H4)+SUMSQ(5-H4)</f>
        <v>11.25</v>
      </c>
      <c r="L4" s="462">
        <f t="shared" ref="L4:L9" si="4">K4/G4</f>
        <v>1.40625</v>
      </c>
    </row>
    <row r="5" spans="1:12" s="461" customFormat="1" ht="48">
      <c r="A5" s="803" t="s">
        <v>1690</v>
      </c>
      <c r="B5" s="1026"/>
      <c r="C5" s="795">
        <v>5</v>
      </c>
      <c r="D5" s="795">
        <v>3</v>
      </c>
      <c r="E5" s="1026"/>
      <c r="F5" s="1026"/>
      <c r="G5" s="795">
        <f t="shared" si="0"/>
        <v>8</v>
      </c>
      <c r="H5" s="799">
        <f t="shared" si="1"/>
        <v>1.125</v>
      </c>
      <c r="I5" s="804">
        <f t="shared" si="2"/>
        <v>1.2523415568446175</v>
      </c>
      <c r="J5" s="462">
        <f t="shared" si="3"/>
        <v>9</v>
      </c>
      <c r="K5" s="463">
        <f>SUMSQ(2-H5)+SUMSQ(3-H5)+SUMSQ(4-H5)</f>
        <v>12.546875</v>
      </c>
      <c r="L5" s="462">
        <f t="shared" si="4"/>
        <v>1.568359375</v>
      </c>
    </row>
    <row r="6" spans="1:12" s="461" customFormat="1" ht="72">
      <c r="A6" s="803" t="s">
        <v>1691</v>
      </c>
      <c r="B6" s="1026"/>
      <c r="C6" s="795">
        <v>6</v>
      </c>
      <c r="D6" s="795">
        <v>2</v>
      </c>
      <c r="E6" s="1026"/>
      <c r="F6" s="1026"/>
      <c r="G6" s="795">
        <f t="shared" si="0"/>
        <v>8</v>
      </c>
      <c r="H6" s="799">
        <f t="shared" si="1"/>
        <v>0.75</v>
      </c>
      <c r="I6" s="804">
        <f t="shared" si="2"/>
        <v>0.91001373616006476</v>
      </c>
      <c r="J6" s="462">
        <f t="shared" si="3"/>
        <v>6</v>
      </c>
      <c r="K6" s="463">
        <f t="shared" ref="K6:K8" si="5">SUMSQ(2-H6)+SUMSQ(3-H6)</f>
        <v>6.625</v>
      </c>
      <c r="L6" s="462">
        <f t="shared" si="4"/>
        <v>0.828125</v>
      </c>
    </row>
    <row r="7" spans="1:12" s="461" customFormat="1" ht="84">
      <c r="A7" s="803" t="s">
        <v>1692</v>
      </c>
      <c r="B7" s="1036"/>
      <c r="C7" s="795">
        <v>3</v>
      </c>
      <c r="D7" s="795">
        <v>5</v>
      </c>
      <c r="E7" s="1036"/>
      <c r="F7" s="1036"/>
      <c r="G7" s="795">
        <f t="shared" si="0"/>
        <v>8</v>
      </c>
      <c r="H7" s="799">
        <f t="shared" si="1"/>
        <v>1.875</v>
      </c>
      <c r="I7" s="804">
        <f t="shared" si="2"/>
        <v>0.40019526483955303</v>
      </c>
      <c r="J7" s="462">
        <f t="shared" si="3"/>
        <v>15</v>
      </c>
      <c r="K7" s="463">
        <f t="shared" si="5"/>
        <v>1.28125</v>
      </c>
      <c r="L7" s="462">
        <f t="shared" si="4"/>
        <v>0.16015625</v>
      </c>
    </row>
    <row r="8" spans="1:12" s="461" customFormat="1" ht="48">
      <c r="A8" s="803" t="s">
        <v>1693</v>
      </c>
      <c r="B8" s="1026"/>
      <c r="C8" s="795">
        <v>4</v>
      </c>
      <c r="D8" s="795">
        <v>4</v>
      </c>
      <c r="E8" s="1026"/>
      <c r="F8" s="1026"/>
      <c r="G8" s="795">
        <f t="shared" si="0"/>
        <v>8</v>
      </c>
      <c r="H8" s="799">
        <f t="shared" si="1"/>
        <v>1.5</v>
      </c>
      <c r="I8" s="804">
        <f t="shared" si="2"/>
        <v>0.55901699437494745</v>
      </c>
      <c r="J8" s="462">
        <f t="shared" si="3"/>
        <v>12</v>
      </c>
      <c r="K8" s="463">
        <f t="shared" si="5"/>
        <v>2.5</v>
      </c>
      <c r="L8" s="462">
        <f t="shared" si="4"/>
        <v>0.3125</v>
      </c>
    </row>
    <row r="9" spans="1:12" s="461" customFormat="1" ht="84.75" thickBot="1">
      <c r="A9" s="805" t="s">
        <v>1694</v>
      </c>
      <c r="B9" s="1029"/>
      <c r="C9" s="798">
        <v>3</v>
      </c>
      <c r="D9" s="798">
        <v>4</v>
      </c>
      <c r="E9" s="1029">
        <v>1</v>
      </c>
      <c r="F9" s="1029"/>
      <c r="G9" s="798">
        <f>F9+E9+D9+C9+B9</f>
        <v>8</v>
      </c>
      <c r="H9" s="806">
        <f t="shared" si="1"/>
        <v>2</v>
      </c>
      <c r="I9" s="807">
        <f t="shared" si="2"/>
        <v>0.79056941504209488</v>
      </c>
      <c r="J9" s="462">
        <f t="shared" si="3"/>
        <v>16</v>
      </c>
      <c r="K9" s="463">
        <f>SUMSQ(2-H9)+SUMSQ(3-H9)+SUMSQ(4-H9)</f>
        <v>5</v>
      </c>
      <c r="L9" s="462">
        <f t="shared" si="4"/>
        <v>0.625</v>
      </c>
    </row>
    <row r="10" spans="1:12">
      <c r="A10" s="794" t="s">
        <v>1680</v>
      </c>
    </row>
  </sheetData>
  <mergeCells count="1">
    <mergeCell ref="A1:I1"/>
  </mergeCells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D3" sqref="D3:F4"/>
    </sheetView>
  </sheetViews>
  <sheetFormatPr baseColWidth="10" defaultRowHeight="14.25"/>
  <sheetData>
    <row r="1" spans="1:12" s="465" customFormat="1" ht="30" customHeight="1" thickBot="1">
      <c r="A1" s="1630" t="s">
        <v>1891</v>
      </c>
      <c r="B1" s="1631"/>
      <c r="C1" s="1631"/>
      <c r="D1" s="1631"/>
      <c r="E1" s="1631"/>
      <c r="F1" s="1621"/>
      <c r="G1" s="1632"/>
      <c r="H1" s="1632"/>
      <c r="I1" s="1632"/>
      <c r="J1" s="464"/>
      <c r="K1" s="464"/>
      <c r="L1" s="464"/>
    </row>
    <row r="2" spans="1:12" s="465" customFormat="1" ht="24">
      <c r="A2" s="810"/>
      <c r="B2" s="811" t="s">
        <v>1696</v>
      </c>
      <c r="C2" s="811" t="s">
        <v>1697</v>
      </c>
      <c r="D2" s="811" t="s">
        <v>1698</v>
      </c>
      <c r="E2" s="811" t="s">
        <v>1699</v>
      </c>
      <c r="F2" s="811" t="s">
        <v>1700</v>
      </c>
      <c r="G2" s="811" t="s">
        <v>1701</v>
      </c>
      <c r="H2" s="811" t="s">
        <v>1702</v>
      </c>
      <c r="I2" s="812" t="s">
        <v>1703</v>
      </c>
      <c r="J2" s="464"/>
      <c r="K2" s="464"/>
      <c r="L2" s="464"/>
    </row>
    <row r="3" spans="1:12" s="465" customFormat="1" ht="60">
      <c r="A3" s="813" t="s">
        <v>1704</v>
      </c>
      <c r="B3" s="808">
        <v>6</v>
      </c>
      <c r="C3" s="808">
        <v>1</v>
      </c>
      <c r="D3" s="820"/>
      <c r="E3" s="820"/>
      <c r="F3" s="820">
        <v>1</v>
      </c>
      <c r="G3" s="808">
        <f>F3+E3+D3+C3+B3</f>
        <v>8</v>
      </c>
      <c r="H3" s="809">
        <f>J3/G3</f>
        <v>2.125</v>
      </c>
      <c r="I3" s="814">
        <f>SQRT(L3)</f>
        <v>1.1353688827865593</v>
      </c>
      <c r="J3" s="464">
        <f>(B3*1)*(C3*2)+(F3*5)</f>
        <v>17</v>
      </c>
      <c r="K3" s="466">
        <f>SUMSQ(1-H3)+SUMSQ(2-H3)+SUMSQ(3-H3)+SUMSQ(5-H3)</f>
        <v>10.3125</v>
      </c>
      <c r="L3" s="464">
        <f>K3/G3</f>
        <v>1.2890625</v>
      </c>
    </row>
    <row r="4" spans="1:12" s="465" customFormat="1" ht="60.75" thickBot="1">
      <c r="A4" s="815" t="s">
        <v>1705</v>
      </c>
      <c r="B4" s="816">
        <v>3</v>
      </c>
      <c r="C4" s="816">
        <v>2</v>
      </c>
      <c r="D4" s="825">
        <v>1</v>
      </c>
      <c r="E4" s="825">
        <v>1</v>
      </c>
      <c r="F4" s="825"/>
      <c r="G4" s="816">
        <f>F4+E4+D4+C4+B4</f>
        <v>7</v>
      </c>
      <c r="H4" s="817">
        <f>J4/G4</f>
        <v>2.7142857142857144</v>
      </c>
      <c r="I4" s="818">
        <f>SQRT(L4)</f>
        <v>1.1183598986792047</v>
      </c>
      <c r="J4" s="464">
        <f>(B4*1)*(C4*2)+(D4*3)+(E4*4)</f>
        <v>19</v>
      </c>
      <c r="K4" s="466">
        <f>SUMSQ(1-H4)+SUMSQ(2-H4)+SUMSQ(3-H4)+SUMSQ(5-H4)</f>
        <v>8.7551020408163271</v>
      </c>
      <c r="L4" s="464">
        <f>K4/G4</f>
        <v>1.250728862973761</v>
      </c>
    </row>
    <row r="5" spans="1:12">
      <c r="A5" s="794" t="s">
        <v>1680</v>
      </c>
    </row>
  </sheetData>
  <mergeCells count="1">
    <mergeCell ref="A1:I1"/>
  </mergeCells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C17" sqref="C17"/>
    </sheetView>
  </sheetViews>
  <sheetFormatPr baseColWidth="10" defaultRowHeight="14.25"/>
  <cols>
    <col min="1" max="7" width="11" style="788"/>
    <col min="8" max="8" width="0" style="788" hidden="1" customWidth="1"/>
    <col min="9" max="11" width="11" style="788"/>
  </cols>
  <sheetData>
    <row r="1" spans="1:11" s="467" customFormat="1" ht="15" customHeight="1" thickBot="1">
      <c r="A1" s="1641" t="s">
        <v>1815</v>
      </c>
      <c r="B1" s="1642"/>
      <c r="C1" s="1642"/>
      <c r="D1" s="1642"/>
      <c r="E1" s="1642"/>
      <c r="F1" s="1642"/>
      <c r="G1" s="1643"/>
      <c r="H1" s="1643"/>
      <c r="I1" s="1643"/>
      <c r="J1" s="1644"/>
      <c r="K1" s="786"/>
    </row>
    <row r="2" spans="1:11" s="465" customFormat="1" ht="25.15" customHeight="1">
      <c r="A2" s="1645" t="s">
        <v>1706</v>
      </c>
      <c r="B2" s="1647" t="s">
        <v>1707</v>
      </c>
      <c r="C2" s="1647" t="s">
        <v>1708</v>
      </c>
      <c r="D2" s="1647" t="s">
        <v>1709</v>
      </c>
      <c r="E2" s="1647" t="s">
        <v>1710</v>
      </c>
      <c r="F2" s="1647" t="s">
        <v>1711</v>
      </c>
      <c r="G2" s="1647" t="s">
        <v>1701</v>
      </c>
      <c r="H2" s="1647" t="s">
        <v>1702</v>
      </c>
      <c r="I2" s="1647" t="s">
        <v>1702</v>
      </c>
      <c r="J2" s="1639" t="s">
        <v>1703</v>
      </c>
      <c r="K2" s="787"/>
    </row>
    <row r="3" spans="1:11" s="465" customFormat="1" ht="12" customHeight="1">
      <c r="A3" s="1646"/>
      <c r="B3" s="1648"/>
      <c r="C3" s="1649"/>
      <c r="D3" s="1649"/>
      <c r="E3" s="1649"/>
      <c r="F3" s="1649"/>
      <c r="G3" s="1649"/>
      <c r="H3" s="1649"/>
      <c r="I3" s="1649"/>
      <c r="J3" s="1640"/>
      <c r="K3" s="787"/>
    </row>
    <row r="4" spans="1:11" s="465" customFormat="1" ht="12.75" customHeight="1">
      <c r="A4" s="1633" t="s">
        <v>1712</v>
      </c>
      <c r="B4" s="1634"/>
      <c r="C4" s="1634"/>
      <c r="D4" s="1634"/>
      <c r="E4" s="1634"/>
      <c r="F4" s="1634"/>
      <c r="G4" s="1634"/>
      <c r="H4" s="1634"/>
      <c r="I4" s="1634"/>
      <c r="J4" s="1635"/>
      <c r="K4" s="787"/>
    </row>
    <row r="5" spans="1:11" s="465" customFormat="1" ht="97.5" customHeight="1">
      <c r="A5" s="813" t="s">
        <v>1713</v>
      </c>
      <c r="B5" s="820">
        <v>7</v>
      </c>
      <c r="C5" s="820">
        <v>5</v>
      </c>
      <c r="D5" s="820">
        <v>5</v>
      </c>
      <c r="E5" s="820">
        <v>3</v>
      </c>
      <c r="F5" s="820">
        <v>0</v>
      </c>
      <c r="G5" s="820">
        <f>B5+C5+D5+E5+F5</f>
        <v>20</v>
      </c>
      <c r="H5" s="820">
        <f>(B5*1)+(C5*2)+(D5*3)+(E5*4)+(F5*5)</f>
        <v>44</v>
      </c>
      <c r="I5" s="820">
        <f>H5/20</f>
        <v>2.2000000000000002</v>
      </c>
      <c r="J5" s="823">
        <v>0.53</v>
      </c>
      <c r="K5" s="787"/>
    </row>
    <row r="6" spans="1:11" s="465" customFormat="1" ht="106.5" customHeight="1">
      <c r="A6" s="813" t="s">
        <v>1714</v>
      </c>
      <c r="B6" s="820">
        <v>2</v>
      </c>
      <c r="C6" s="820">
        <v>5</v>
      </c>
      <c r="D6" s="820">
        <v>5</v>
      </c>
      <c r="E6" s="820">
        <v>7</v>
      </c>
      <c r="F6" s="820">
        <v>1</v>
      </c>
      <c r="G6" s="820">
        <f t="shared" ref="G6:G18" si="0">B6+C6+D6+E6+F6</f>
        <v>20</v>
      </c>
      <c r="H6" s="820">
        <f t="shared" ref="H6:H18" si="1">(B6*1)+(C6*2)+(D6*3)+(E6*4)+(F6*5)</f>
        <v>60</v>
      </c>
      <c r="I6" s="820">
        <f>H6/20</f>
        <v>3</v>
      </c>
      <c r="J6" s="823">
        <v>0.71</v>
      </c>
      <c r="K6" s="787"/>
    </row>
    <row r="7" spans="1:11" s="465" customFormat="1" ht="96">
      <c r="A7" s="813" t="s">
        <v>1715</v>
      </c>
      <c r="B7" s="820">
        <v>3</v>
      </c>
      <c r="C7" s="820">
        <v>7</v>
      </c>
      <c r="D7" s="820">
        <v>4</v>
      </c>
      <c r="E7" s="820">
        <v>6</v>
      </c>
      <c r="F7" s="820">
        <v>0</v>
      </c>
      <c r="G7" s="820">
        <f t="shared" si="0"/>
        <v>20</v>
      </c>
      <c r="H7" s="820">
        <f t="shared" si="1"/>
        <v>53</v>
      </c>
      <c r="I7" s="820">
        <f t="shared" ref="I7:I18" si="2">H7/20</f>
        <v>2.65</v>
      </c>
      <c r="J7" s="823">
        <v>0.5</v>
      </c>
      <c r="K7" s="787"/>
    </row>
    <row r="8" spans="1:11" s="465" customFormat="1" ht="12">
      <c r="A8" s="1636" t="s">
        <v>1716</v>
      </c>
      <c r="B8" s="1637"/>
      <c r="C8" s="1637"/>
      <c r="D8" s="1637"/>
      <c r="E8" s="1637"/>
      <c r="F8" s="1637"/>
      <c r="G8" s="1637"/>
      <c r="H8" s="1637"/>
      <c r="I8" s="1637"/>
      <c r="J8" s="1638"/>
      <c r="K8" s="787"/>
    </row>
    <row r="9" spans="1:11" s="465" customFormat="1" ht="72">
      <c r="A9" s="813" t="s">
        <v>1717</v>
      </c>
      <c r="B9" s="820">
        <v>3</v>
      </c>
      <c r="C9" s="820">
        <v>10</v>
      </c>
      <c r="D9" s="820">
        <v>2</v>
      </c>
      <c r="E9" s="820">
        <v>5</v>
      </c>
      <c r="F9" s="820">
        <v>0</v>
      </c>
      <c r="G9" s="820">
        <f t="shared" si="0"/>
        <v>20</v>
      </c>
      <c r="H9" s="820">
        <f t="shared" si="1"/>
        <v>49</v>
      </c>
      <c r="I9" s="820">
        <f t="shared" si="2"/>
        <v>2.4500000000000002</v>
      </c>
      <c r="J9" s="823">
        <v>0.5</v>
      </c>
      <c r="K9" s="787"/>
    </row>
    <row r="10" spans="1:11" s="465" customFormat="1" ht="48">
      <c r="A10" s="813" t="s">
        <v>1718</v>
      </c>
      <c r="B10" s="820">
        <v>1</v>
      </c>
      <c r="C10" s="820">
        <v>2</v>
      </c>
      <c r="D10" s="820">
        <v>6</v>
      </c>
      <c r="E10" s="820">
        <v>6</v>
      </c>
      <c r="F10" s="820">
        <v>4</v>
      </c>
      <c r="G10" s="820">
        <f t="shared" si="0"/>
        <v>19</v>
      </c>
      <c r="H10" s="820">
        <f t="shared" si="1"/>
        <v>67</v>
      </c>
      <c r="I10" s="820">
        <f t="shared" si="2"/>
        <v>3.35</v>
      </c>
      <c r="J10" s="823">
        <v>0.73</v>
      </c>
      <c r="K10" s="787"/>
    </row>
    <row r="11" spans="1:11" s="465" customFormat="1" ht="24">
      <c r="A11" s="822" t="s">
        <v>1719</v>
      </c>
      <c r="B11" s="821"/>
      <c r="C11" s="821"/>
      <c r="D11" s="821"/>
      <c r="E11" s="821"/>
      <c r="F11" s="821"/>
      <c r="G11" s="821"/>
      <c r="H11" s="821"/>
      <c r="I11" s="821"/>
      <c r="J11" s="824"/>
      <c r="K11" s="787"/>
    </row>
    <row r="12" spans="1:11" s="465" customFormat="1" ht="36">
      <c r="A12" s="813" t="s">
        <v>1720</v>
      </c>
      <c r="B12" s="820">
        <v>2</v>
      </c>
      <c r="C12" s="820">
        <v>2</v>
      </c>
      <c r="D12" s="820">
        <v>4</v>
      </c>
      <c r="E12" s="820">
        <v>0</v>
      </c>
      <c r="F12" s="820">
        <v>12</v>
      </c>
      <c r="G12" s="820">
        <f t="shared" si="0"/>
        <v>20</v>
      </c>
      <c r="H12" s="820">
        <f>(B12*1)+(C12*2)+(D12*3)+(E12*4)+(F12*5)</f>
        <v>78</v>
      </c>
      <c r="I12" s="820">
        <f t="shared" si="2"/>
        <v>3.9</v>
      </c>
      <c r="J12" s="823">
        <v>0.75</v>
      </c>
      <c r="K12" s="787"/>
    </row>
    <row r="13" spans="1:11" s="465" customFormat="1" ht="93" customHeight="1">
      <c r="A13" s="813" t="s">
        <v>1721</v>
      </c>
      <c r="B13" s="820">
        <v>2</v>
      </c>
      <c r="C13" s="820">
        <v>14</v>
      </c>
      <c r="D13" s="820">
        <v>2</v>
      </c>
      <c r="E13" s="820">
        <v>1</v>
      </c>
      <c r="F13" s="820">
        <v>1</v>
      </c>
      <c r="G13" s="820">
        <f t="shared" si="0"/>
        <v>20</v>
      </c>
      <c r="H13" s="820">
        <f t="shared" si="1"/>
        <v>45</v>
      </c>
      <c r="I13" s="820">
        <f t="shared" si="2"/>
        <v>2.25</v>
      </c>
      <c r="J13" s="823">
        <v>0.8</v>
      </c>
      <c r="K13" s="787"/>
    </row>
    <row r="14" spans="1:11" s="465" customFormat="1" ht="72" customHeight="1">
      <c r="A14" s="813" t="s">
        <v>1722</v>
      </c>
      <c r="B14" s="820">
        <v>1</v>
      </c>
      <c r="C14" s="820">
        <v>0</v>
      </c>
      <c r="D14" s="820">
        <v>6</v>
      </c>
      <c r="E14" s="820">
        <v>4</v>
      </c>
      <c r="F14" s="820">
        <v>9</v>
      </c>
      <c r="G14" s="820">
        <f t="shared" si="0"/>
        <v>20</v>
      </c>
      <c r="H14" s="820">
        <f>(B14*1)+(C14*2)+(D14*3)+(E14*4)+(F14*5)</f>
        <v>80</v>
      </c>
      <c r="I14" s="820">
        <f t="shared" si="2"/>
        <v>4</v>
      </c>
      <c r="J14" s="823">
        <v>0.74</v>
      </c>
      <c r="K14" s="787"/>
    </row>
    <row r="15" spans="1:11" s="465" customFormat="1" ht="60.75" customHeight="1">
      <c r="A15" s="813" t="s">
        <v>1723</v>
      </c>
      <c r="B15" s="820">
        <v>6</v>
      </c>
      <c r="C15" s="820">
        <v>9</v>
      </c>
      <c r="D15" s="820">
        <v>3</v>
      </c>
      <c r="E15" s="820">
        <v>2</v>
      </c>
      <c r="F15" s="820">
        <v>0</v>
      </c>
      <c r="G15" s="820">
        <f t="shared" si="0"/>
        <v>20</v>
      </c>
      <c r="H15" s="820">
        <f t="shared" si="1"/>
        <v>41</v>
      </c>
      <c r="I15" s="820">
        <f t="shared" si="2"/>
        <v>2.0499999999999998</v>
      </c>
      <c r="J15" s="823">
        <v>0.65</v>
      </c>
      <c r="K15" s="787"/>
    </row>
    <row r="16" spans="1:11" s="465" customFormat="1" ht="15.75" customHeight="1">
      <c r="A16" s="1633" t="s">
        <v>1724</v>
      </c>
      <c r="B16" s="1634"/>
      <c r="C16" s="1634"/>
      <c r="D16" s="1634"/>
      <c r="E16" s="1634"/>
      <c r="F16" s="1634"/>
      <c r="G16" s="1634"/>
      <c r="H16" s="1634"/>
      <c r="I16" s="1634"/>
      <c r="J16" s="1635"/>
      <c r="K16" s="787"/>
    </row>
    <row r="17" spans="1:11" s="465" customFormat="1" ht="51" customHeight="1">
      <c r="A17" s="813" t="s">
        <v>1725</v>
      </c>
      <c r="B17" s="820">
        <v>1</v>
      </c>
      <c r="C17" s="820">
        <v>7</v>
      </c>
      <c r="D17" s="820">
        <v>8</v>
      </c>
      <c r="E17" s="820">
        <v>2</v>
      </c>
      <c r="F17" s="820">
        <v>2</v>
      </c>
      <c r="G17" s="820">
        <f t="shared" si="0"/>
        <v>20</v>
      </c>
      <c r="H17" s="820">
        <f t="shared" si="1"/>
        <v>57</v>
      </c>
      <c r="I17" s="820">
        <f t="shared" si="2"/>
        <v>2.85</v>
      </c>
      <c r="J17" s="823">
        <v>0.71</v>
      </c>
      <c r="K17" s="787"/>
    </row>
    <row r="18" spans="1:11" s="465" customFormat="1" ht="72.75" thickBot="1">
      <c r="A18" s="815" t="s">
        <v>1726</v>
      </c>
      <c r="B18" s="825">
        <v>2</v>
      </c>
      <c r="C18" s="825">
        <v>6</v>
      </c>
      <c r="D18" s="825">
        <v>5</v>
      </c>
      <c r="E18" s="825">
        <v>6</v>
      </c>
      <c r="F18" s="825">
        <v>1</v>
      </c>
      <c r="G18" s="825">
        <f t="shared" si="0"/>
        <v>20</v>
      </c>
      <c r="H18" s="825">
        <f t="shared" si="1"/>
        <v>58</v>
      </c>
      <c r="I18" s="825">
        <f t="shared" si="2"/>
        <v>2.9</v>
      </c>
      <c r="J18" s="826">
        <v>0.71</v>
      </c>
      <c r="K18" s="787"/>
    </row>
    <row r="19" spans="1:11">
      <c r="A19" s="819" t="s">
        <v>1822</v>
      </c>
    </row>
  </sheetData>
  <mergeCells count="14">
    <mergeCell ref="A4:J4"/>
    <mergeCell ref="A8:J8"/>
    <mergeCell ref="A16:J16"/>
    <mergeCell ref="J2:J3"/>
    <mergeCell ref="A1:J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8740157499999996" bottom="0.78740157499999996" header="0.3" footer="0.3"/>
  <pageSetup paperSize="9" orientation="portrait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7" sqref="B7"/>
    </sheetView>
  </sheetViews>
  <sheetFormatPr baseColWidth="10" defaultColWidth="11" defaultRowHeight="12.75"/>
  <cols>
    <col min="1" max="7" width="11" style="654"/>
    <col min="8" max="8" width="0" style="654" hidden="1" customWidth="1"/>
    <col min="9" max="16384" width="11" style="654"/>
  </cols>
  <sheetData>
    <row r="1" spans="1:9" ht="30" customHeight="1" thickBot="1">
      <c r="A1" s="1641" t="s">
        <v>1816</v>
      </c>
      <c r="B1" s="1652"/>
      <c r="C1" s="1652"/>
      <c r="D1" s="1652"/>
      <c r="E1" s="1652"/>
      <c r="F1" s="1653"/>
      <c r="G1" s="1653"/>
      <c r="H1" s="1653"/>
      <c r="I1" s="1654"/>
    </row>
    <row r="2" spans="1:9">
      <c r="A2" s="1655"/>
      <c r="B2" s="1657" t="s">
        <v>1669</v>
      </c>
      <c r="C2" s="1657" t="s">
        <v>1727</v>
      </c>
      <c r="D2" s="1657" t="s">
        <v>1671</v>
      </c>
      <c r="E2" s="1657" t="s">
        <v>1672</v>
      </c>
      <c r="F2" s="1657" t="s">
        <v>1728</v>
      </c>
      <c r="G2" s="1657" t="s">
        <v>1729</v>
      </c>
      <c r="H2" s="1657" t="s">
        <v>1672</v>
      </c>
      <c r="I2" s="1650" t="s">
        <v>1730</v>
      </c>
    </row>
    <row r="3" spans="1:9">
      <c r="A3" s="1656"/>
      <c r="B3" s="1658"/>
      <c r="C3" s="1659"/>
      <c r="D3" s="1658"/>
      <c r="E3" s="1659"/>
      <c r="F3" s="1659"/>
      <c r="G3" s="1658"/>
      <c r="H3" s="1659"/>
      <c r="I3" s="1651"/>
    </row>
    <row r="4" spans="1:9" ht="140.25" customHeight="1">
      <c r="A4" s="827" t="s">
        <v>1676</v>
      </c>
      <c r="B4" s="790">
        <v>12</v>
      </c>
      <c r="C4" s="790">
        <v>7</v>
      </c>
      <c r="D4" s="790">
        <v>1</v>
      </c>
      <c r="E4" s="1037"/>
      <c r="F4" s="790">
        <f>B4+C4+D4+E4</f>
        <v>20</v>
      </c>
      <c r="G4" s="790">
        <f>29/20</f>
        <v>1.45</v>
      </c>
      <c r="H4" s="790"/>
      <c r="I4" s="661">
        <v>0.38</v>
      </c>
    </row>
    <row r="5" spans="1:9" ht="102">
      <c r="A5" s="827" t="s">
        <v>1677</v>
      </c>
      <c r="B5" s="790">
        <v>5</v>
      </c>
      <c r="C5" s="790">
        <v>4</v>
      </c>
      <c r="D5" s="790">
        <v>8</v>
      </c>
      <c r="E5" s="790">
        <v>2</v>
      </c>
      <c r="F5" s="790">
        <f t="shared" ref="F5:F7" si="0">B5+C5+D5+E5</f>
        <v>19</v>
      </c>
      <c r="G5" s="790">
        <v>2.42</v>
      </c>
      <c r="H5" s="790"/>
      <c r="I5" s="661">
        <v>0.51</v>
      </c>
    </row>
    <row r="6" spans="1:9" ht="102">
      <c r="A6" s="827" t="s">
        <v>1678</v>
      </c>
      <c r="B6" s="790">
        <v>1</v>
      </c>
      <c r="C6" s="790">
        <v>2</v>
      </c>
      <c r="D6" s="790">
        <v>7</v>
      </c>
      <c r="E6" s="790">
        <v>8</v>
      </c>
      <c r="F6" s="790">
        <f t="shared" si="0"/>
        <v>18</v>
      </c>
      <c r="G6" s="790">
        <v>3.27</v>
      </c>
      <c r="H6" s="790"/>
      <c r="I6" s="661">
        <v>0.64</v>
      </c>
    </row>
    <row r="7" spans="1:9" ht="81" customHeight="1" thickBot="1">
      <c r="A7" s="828" t="s">
        <v>1731</v>
      </c>
      <c r="B7" s="1038"/>
      <c r="C7" s="664">
        <v>1</v>
      </c>
      <c r="D7" s="664">
        <v>3</v>
      </c>
      <c r="E7" s="664">
        <v>16</v>
      </c>
      <c r="F7" s="664">
        <f t="shared" si="0"/>
        <v>20</v>
      </c>
      <c r="G7" s="664">
        <f>76/20</f>
        <v>3.8</v>
      </c>
      <c r="H7" s="664"/>
      <c r="I7" s="667">
        <v>0.77</v>
      </c>
    </row>
    <row r="8" spans="1:9">
      <c r="A8" s="789" t="s">
        <v>1822</v>
      </c>
    </row>
  </sheetData>
  <mergeCells count="10">
    <mergeCell ref="I2:I3"/>
    <mergeCell ref="A1:I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sqref="A1:I1"/>
    </sheetView>
  </sheetViews>
  <sheetFormatPr baseColWidth="10" defaultColWidth="11" defaultRowHeight="12.75"/>
  <cols>
    <col min="1" max="7" width="11" style="654"/>
    <col min="8" max="8" width="0" style="654" hidden="1" customWidth="1"/>
    <col min="9" max="16384" width="11" style="654"/>
  </cols>
  <sheetData>
    <row r="1" spans="1:9" s="785" customFormat="1" ht="15" customHeight="1" thickBot="1">
      <c r="A1" s="1630" t="s">
        <v>1817</v>
      </c>
      <c r="B1" s="1631"/>
      <c r="C1" s="1631"/>
      <c r="D1" s="1631"/>
      <c r="E1" s="1631"/>
      <c r="F1" s="1631"/>
      <c r="G1" s="1660"/>
      <c r="H1" s="1660"/>
      <c r="I1" s="1660"/>
    </row>
    <row r="2" spans="1:9" s="785" customFormat="1">
      <c r="A2" s="791"/>
      <c r="B2" s="792" t="s">
        <v>1732</v>
      </c>
      <c r="C2" s="792" t="s">
        <v>1733</v>
      </c>
      <c r="D2" s="792" t="s">
        <v>1734</v>
      </c>
      <c r="E2" s="792" t="s">
        <v>1735</v>
      </c>
      <c r="F2" s="792" t="s">
        <v>1728</v>
      </c>
      <c r="G2" s="792" t="s">
        <v>1729</v>
      </c>
      <c r="H2" s="792" t="s">
        <v>1890</v>
      </c>
      <c r="I2" s="793" t="s">
        <v>1730</v>
      </c>
    </row>
    <row r="3" spans="1:9" s="785" customFormat="1" ht="63.75">
      <c r="A3" s="662" t="s">
        <v>1736</v>
      </c>
      <c r="B3" s="790">
        <v>2</v>
      </c>
      <c r="C3" s="790">
        <v>8</v>
      </c>
      <c r="D3" s="790">
        <v>10</v>
      </c>
      <c r="E3" s="1037"/>
      <c r="F3" s="790">
        <f>E3+D3+C3+B3</f>
        <v>20</v>
      </c>
      <c r="G3" s="790">
        <f>28/20</f>
        <v>1.4</v>
      </c>
      <c r="H3" s="790"/>
      <c r="I3" s="661">
        <v>0.7</v>
      </c>
    </row>
    <row r="4" spans="1:9" s="785" customFormat="1" ht="51">
      <c r="A4" s="662" t="s">
        <v>1737</v>
      </c>
      <c r="B4" s="790">
        <v>3</v>
      </c>
      <c r="C4" s="790">
        <v>6</v>
      </c>
      <c r="D4" s="790">
        <v>8</v>
      </c>
      <c r="E4" s="790">
        <v>3</v>
      </c>
      <c r="F4" s="790">
        <f t="shared" ref="F4:F8" si="0">E4+D4+C4+B4</f>
        <v>20</v>
      </c>
      <c r="G4" s="790">
        <f>51/20</f>
        <v>2.5499999999999998</v>
      </c>
      <c r="H4" s="790"/>
      <c r="I4" s="661">
        <v>0.5</v>
      </c>
    </row>
    <row r="5" spans="1:9" s="785" customFormat="1" ht="63.75">
      <c r="A5" s="662" t="s">
        <v>1738</v>
      </c>
      <c r="B5" s="790">
        <v>1</v>
      </c>
      <c r="C5" s="790">
        <v>1</v>
      </c>
      <c r="D5" s="790">
        <v>12</v>
      </c>
      <c r="E5" s="790">
        <v>6</v>
      </c>
      <c r="F5" s="790">
        <f t="shared" si="0"/>
        <v>20</v>
      </c>
      <c r="G5" s="790">
        <f>63/20</f>
        <v>3.15</v>
      </c>
      <c r="H5" s="790"/>
      <c r="I5" s="661">
        <v>0.57999999999999996</v>
      </c>
    </row>
    <row r="6" spans="1:9" s="785" customFormat="1" ht="25.5">
      <c r="A6" s="662" t="s">
        <v>1739</v>
      </c>
      <c r="B6" s="790">
        <v>4</v>
      </c>
      <c r="C6" s="790">
        <v>2</v>
      </c>
      <c r="D6" s="790">
        <v>3</v>
      </c>
      <c r="E6" s="790">
        <v>11</v>
      </c>
      <c r="F6" s="790">
        <f t="shared" si="0"/>
        <v>20</v>
      </c>
      <c r="G6" s="790">
        <f>61/20</f>
        <v>3.05</v>
      </c>
      <c r="H6" s="790"/>
      <c r="I6" s="661">
        <v>0.66</v>
      </c>
    </row>
    <row r="7" spans="1:9" s="785" customFormat="1" ht="63.75">
      <c r="A7" s="662" t="s">
        <v>1740</v>
      </c>
      <c r="B7" s="790">
        <v>1</v>
      </c>
      <c r="C7" s="790">
        <v>1</v>
      </c>
      <c r="D7" s="790">
        <v>9</v>
      </c>
      <c r="E7" s="790">
        <v>9</v>
      </c>
      <c r="F7" s="790">
        <f t="shared" si="0"/>
        <v>20</v>
      </c>
      <c r="G7" s="790">
        <f>66/20</f>
        <v>3.3</v>
      </c>
      <c r="H7" s="790"/>
      <c r="I7" s="661">
        <v>0.61</v>
      </c>
    </row>
    <row r="8" spans="1:9" s="785" customFormat="1" ht="26.25" thickBot="1">
      <c r="A8" s="663" t="s">
        <v>1741</v>
      </c>
      <c r="B8" s="664">
        <v>4</v>
      </c>
      <c r="C8" s="664">
        <v>8</v>
      </c>
      <c r="D8" s="664">
        <v>6</v>
      </c>
      <c r="E8" s="664">
        <v>2</v>
      </c>
      <c r="F8" s="664">
        <f t="shared" si="0"/>
        <v>20</v>
      </c>
      <c r="G8" s="664">
        <f>46/20</f>
        <v>2.2999999999999998</v>
      </c>
      <c r="H8" s="664"/>
      <c r="I8" s="667">
        <v>0.51</v>
      </c>
    </row>
    <row r="9" spans="1:9">
      <c r="A9" s="789" t="s">
        <v>1822</v>
      </c>
    </row>
  </sheetData>
  <mergeCells count="1">
    <mergeCell ref="A1:I1"/>
  </mergeCells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5" sqref="A5"/>
    </sheetView>
  </sheetViews>
  <sheetFormatPr baseColWidth="10" defaultColWidth="11" defaultRowHeight="12.75"/>
  <cols>
    <col min="1" max="1" width="22.5" style="654" customWidth="1"/>
    <col min="2" max="16384" width="11" style="654"/>
  </cols>
  <sheetData>
    <row r="1" spans="1:8" s="655" customFormat="1" ht="15" customHeight="1" thickBot="1">
      <c r="A1" s="1661" t="s">
        <v>1818</v>
      </c>
      <c r="B1" s="1662"/>
      <c r="C1" s="1662"/>
      <c r="D1" s="1662"/>
      <c r="E1" s="1662"/>
      <c r="F1" s="1660"/>
      <c r="G1" s="1660"/>
      <c r="H1" s="1660"/>
    </row>
    <row r="2" spans="1:8">
      <c r="A2" s="671"/>
      <c r="B2" s="672" t="s">
        <v>1742</v>
      </c>
      <c r="C2" s="672" t="s">
        <v>1743</v>
      </c>
      <c r="D2" s="672" t="s">
        <v>1744</v>
      </c>
      <c r="E2" s="672" t="s">
        <v>1745</v>
      </c>
      <c r="F2" s="672" t="s">
        <v>1746</v>
      </c>
      <c r="G2" s="672" t="s">
        <v>1747</v>
      </c>
      <c r="H2" s="673" t="s">
        <v>1748</v>
      </c>
    </row>
    <row r="3" spans="1:8" ht="19.5" customHeight="1">
      <c r="A3" s="659" t="s">
        <v>1749</v>
      </c>
      <c r="B3" s="656">
        <v>6</v>
      </c>
      <c r="C3" s="656">
        <v>9</v>
      </c>
      <c r="D3" s="656">
        <v>4</v>
      </c>
      <c r="E3" s="656">
        <v>1</v>
      </c>
      <c r="F3" s="656">
        <f>B3+C3+D3+E3</f>
        <v>20</v>
      </c>
      <c r="G3" s="656">
        <f>40/20</f>
        <v>2</v>
      </c>
      <c r="H3" s="660">
        <v>0.55000000000000004</v>
      </c>
    </row>
    <row r="4" spans="1:8" s="655" customFormat="1" ht="6" customHeight="1">
      <c r="A4" s="668"/>
      <c r="B4" s="669"/>
      <c r="C4" s="669"/>
      <c r="D4" s="669"/>
      <c r="E4" s="669"/>
      <c r="F4" s="669"/>
      <c r="G4" s="669"/>
      <c r="H4" s="670"/>
    </row>
    <row r="5" spans="1:8" ht="31.5" customHeight="1">
      <c r="A5" s="659" t="s">
        <v>1750</v>
      </c>
      <c r="B5" s="657">
        <v>10</v>
      </c>
      <c r="C5" s="657">
        <v>10</v>
      </c>
      <c r="D5" s="1039"/>
      <c r="E5" s="1039"/>
      <c r="F5" s="656">
        <f t="shared" ref="F5:F9" si="0">B5+C5+D5+E5</f>
        <v>20</v>
      </c>
      <c r="G5" s="657">
        <f>30/20</f>
        <v>1.5</v>
      </c>
      <c r="H5" s="661">
        <v>0.16</v>
      </c>
    </row>
    <row r="6" spans="1:8" ht="6" customHeight="1">
      <c r="A6" s="668"/>
      <c r="B6" s="657"/>
      <c r="C6" s="657"/>
      <c r="D6" s="657"/>
      <c r="E6" s="657"/>
      <c r="F6" s="656"/>
      <c r="G6" s="657"/>
      <c r="H6" s="661"/>
    </row>
    <row r="7" spans="1:8" ht="54" customHeight="1">
      <c r="A7" s="662" t="s">
        <v>1751</v>
      </c>
      <c r="B7" s="657">
        <v>11</v>
      </c>
      <c r="C7" s="657">
        <v>8</v>
      </c>
      <c r="D7" s="1039"/>
      <c r="E7" s="1039"/>
      <c r="F7" s="656">
        <f t="shared" si="0"/>
        <v>19</v>
      </c>
      <c r="G7" s="658">
        <f>27/19</f>
        <v>1.4210526315789473</v>
      </c>
      <c r="H7" s="661">
        <v>0.16</v>
      </c>
    </row>
    <row r="8" spans="1:8" ht="6" customHeight="1">
      <c r="A8" s="674"/>
      <c r="B8" s="657"/>
      <c r="C8" s="657"/>
      <c r="D8" s="657"/>
      <c r="E8" s="657"/>
      <c r="F8" s="656"/>
      <c r="G8" s="658"/>
      <c r="H8" s="661"/>
    </row>
    <row r="9" spans="1:8" ht="66" customHeight="1" thickBot="1">
      <c r="A9" s="663" t="s">
        <v>1752</v>
      </c>
      <c r="B9" s="664">
        <v>7</v>
      </c>
      <c r="C9" s="664">
        <v>10</v>
      </c>
      <c r="D9" s="664">
        <v>2</v>
      </c>
      <c r="E9" s="1038"/>
      <c r="F9" s="665">
        <f t="shared" si="0"/>
        <v>19</v>
      </c>
      <c r="G9" s="666">
        <f>33/19</f>
        <v>1.736842105263158</v>
      </c>
      <c r="H9" s="667">
        <v>0.34</v>
      </c>
    </row>
    <row r="10" spans="1:8">
      <c r="A10" s="686" t="s">
        <v>1822</v>
      </c>
    </row>
  </sheetData>
  <mergeCells count="1">
    <mergeCell ref="A1:H1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F23"/>
    </sheetView>
  </sheetViews>
  <sheetFormatPr baseColWidth="10" defaultColWidth="7.75" defaultRowHeight="12.75"/>
  <cols>
    <col min="1" max="1" width="21.375" style="51" customWidth="1"/>
    <col min="2" max="2" width="17.75" style="51" customWidth="1"/>
    <col min="3" max="3" width="9.75" style="51" customWidth="1"/>
    <col min="4" max="4" width="8" style="51" customWidth="1"/>
    <col min="5" max="5" width="7.5" style="51" customWidth="1"/>
    <col min="6" max="6" width="9.625" style="51" customWidth="1"/>
    <col min="7" max="7" width="8" style="51" customWidth="1"/>
    <col min="8" max="8" width="7.5" style="51" customWidth="1"/>
    <col min="9" max="9" width="14.5" style="51" customWidth="1"/>
    <col min="10" max="10" width="8" style="51" customWidth="1"/>
    <col min="11" max="11" width="7.5" style="51" customWidth="1"/>
    <col min="12" max="16384" width="7.75" style="51"/>
  </cols>
  <sheetData>
    <row r="1" spans="1:11" ht="17.25" customHeight="1">
      <c r="A1" s="53" t="s">
        <v>1599</v>
      </c>
    </row>
    <row r="2" spans="1:11" ht="12.75" customHeight="1">
      <c r="A2" s="1166" t="s">
        <v>90</v>
      </c>
      <c r="B2" s="1160" t="s">
        <v>91</v>
      </c>
      <c r="C2" s="1158" t="s">
        <v>92</v>
      </c>
      <c r="D2" s="1159"/>
      <c r="E2" s="1159"/>
      <c r="F2" s="1158" t="s">
        <v>93</v>
      </c>
      <c r="G2" s="1159"/>
      <c r="H2" s="1159"/>
      <c r="I2" s="1158" t="s">
        <v>94</v>
      </c>
      <c r="J2" s="1159"/>
      <c r="K2" s="1159"/>
    </row>
    <row r="3" spans="1:11">
      <c r="A3" s="1167"/>
      <c r="B3" s="1161"/>
      <c r="C3" s="54" t="s">
        <v>7</v>
      </c>
      <c r="D3" s="54" t="s">
        <v>3</v>
      </c>
      <c r="E3" s="54" t="s">
        <v>4</v>
      </c>
      <c r="F3" s="54" t="s">
        <v>7</v>
      </c>
      <c r="G3" s="54" t="s">
        <v>3</v>
      </c>
      <c r="H3" s="54" t="s">
        <v>4</v>
      </c>
      <c r="I3" s="54" t="s">
        <v>7</v>
      </c>
      <c r="J3" s="54" t="s">
        <v>3</v>
      </c>
      <c r="K3" s="54" t="s">
        <v>4</v>
      </c>
    </row>
    <row r="4" spans="1:11">
      <c r="A4" s="1168"/>
      <c r="B4" s="1162"/>
      <c r="C4" s="55" t="s">
        <v>66</v>
      </c>
      <c r="D4" s="55" t="s">
        <v>66</v>
      </c>
      <c r="E4" s="55" t="s">
        <v>66</v>
      </c>
      <c r="F4" s="55" t="s">
        <v>66</v>
      </c>
      <c r="G4" s="55" t="s">
        <v>66</v>
      </c>
      <c r="H4" s="55" t="s">
        <v>66</v>
      </c>
      <c r="I4" s="55" t="s">
        <v>551</v>
      </c>
      <c r="J4" s="55" t="s">
        <v>551</v>
      </c>
      <c r="K4" s="55" t="s">
        <v>551</v>
      </c>
    </row>
    <row r="5" spans="1:11">
      <c r="A5" s="1163" t="s">
        <v>49</v>
      </c>
      <c r="B5" s="56" t="s">
        <v>96</v>
      </c>
      <c r="C5" s="839">
        <v>3135</v>
      </c>
      <c r="D5" s="839">
        <v>1630</v>
      </c>
      <c r="E5" s="839">
        <v>1505</v>
      </c>
      <c r="F5" s="839">
        <v>160</v>
      </c>
      <c r="G5" s="839">
        <v>79</v>
      </c>
      <c r="H5" s="839">
        <v>81</v>
      </c>
      <c r="I5" s="840">
        <v>5.0999999999999996</v>
      </c>
      <c r="J5" s="840">
        <v>4.8</v>
      </c>
      <c r="K5" s="840">
        <v>5.4</v>
      </c>
    </row>
    <row r="6" spans="1:11">
      <c r="A6" s="1164"/>
      <c r="B6" s="56" t="s">
        <v>12</v>
      </c>
      <c r="C6" s="839">
        <v>3028</v>
      </c>
      <c r="D6" s="839">
        <v>1546</v>
      </c>
      <c r="E6" s="839">
        <v>1482</v>
      </c>
      <c r="F6" s="839">
        <v>174</v>
      </c>
      <c r="G6" s="839">
        <v>88</v>
      </c>
      <c r="H6" s="839">
        <v>86</v>
      </c>
      <c r="I6" s="840">
        <v>5.7</v>
      </c>
      <c r="J6" s="840">
        <v>5.7</v>
      </c>
      <c r="K6" s="840">
        <v>5.8</v>
      </c>
    </row>
    <row r="7" spans="1:11">
      <c r="A7" s="1164"/>
      <c r="B7" s="56" t="s">
        <v>13</v>
      </c>
      <c r="C7" s="839">
        <v>3997</v>
      </c>
      <c r="D7" s="839">
        <v>2055</v>
      </c>
      <c r="E7" s="839">
        <v>1942</v>
      </c>
      <c r="F7" s="839">
        <v>247</v>
      </c>
      <c r="G7" s="839">
        <v>125</v>
      </c>
      <c r="H7" s="839">
        <v>122</v>
      </c>
      <c r="I7" s="840">
        <v>6.2</v>
      </c>
      <c r="J7" s="840">
        <v>6.1</v>
      </c>
      <c r="K7" s="840">
        <v>6.3</v>
      </c>
    </row>
    <row r="8" spans="1:11">
      <c r="A8" s="1164"/>
      <c r="B8" s="56" t="s">
        <v>97</v>
      </c>
      <c r="C8" s="839">
        <v>5226</v>
      </c>
      <c r="D8" s="839">
        <v>2665</v>
      </c>
      <c r="E8" s="839">
        <v>2561</v>
      </c>
      <c r="F8" s="839">
        <v>521</v>
      </c>
      <c r="G8" s="839">
        <v>276</v>
      </c>
      <c r="H8" s="839">
        <v>245</v>
      </c>
      <c r="I8" s="840">
        <v>10</v>
      </c>
      <c r="J8" s="840">
        <v>10.4</v>
      </c>
      <c r="K8" s="840">
        <v>9.6</v>
      </c>
    </row>
    <row r="9" spans="1:11">
      <c r="A9" s="1164"/>
      <c r="B9" s="56" t="s">
        <v>98</v>
      </c>
      <c r="C9" s="839">
        <v>3313</v>
      </c>
      <c r="D9" s="839">
        <v>1735</v>
      </c>
      <c r="E9" s="839">
        <v>1578</v>
      </c>
      <c r="F9" s="839">
        <v>376</v>
      </c>
      <c r="G9" s="839">
        <v>193</v>
      </c>
      <c r="H9" s="839">
        <v>183</v>
      </c>
      <c r="I9" s="840">
        <v>11.3</v>
      </c>
      <c r="J9" s="840">
        <v>11.1</v>
      </c>
      <c r="K9" s="840">
        <v>11.6</v>
      </c>
    </row>
    <row r="10" spans="1:11">
      <c r="A10" s="1164"/>
      <c r="B10" s="56" t="s">
        <v>99</v>
      </c>
      <c r="C10" s="839">
        <v>2434</v>
      </c>
      <c r="D10" s="839">
        <v>1236</v>
      </c>
      <c r="E10" s="839">
        <v>1198</v>
      </c>
      <c r="F10" s="839">
        <v>342</v>
      </c>
      <c r="G10" s="839">
        <v>159</v>
      </c>
      <c r="H10" s="839">
        <v>183</v>
      </c>
      <c r="I10" s="840">
        <v>14.1</v>
      </c>
      <c r="J10" s="840">
        <v>12.9</v>
      </c>
      <c r="K10" s="840">
        <v>15.3</v>
      </c>
    </row>
    <row r="11" spans="1:11">
      <c r="A11" s="1164"/>
      <c r="B11" s="56" t="s">
        <v>100</v>
      </c>
      <c r="C11" s="839">
        <v>7529</v>
      </c>
      <c r="D11" s="839">
        <v>3921</v>
      </c>
      <c r="E11" s="839">
        <v>3608</v>
      </c>
      <c r="F11" s="839">
        <v>1097</v>
      </c>
      <c r="G11" s="839">
        <v>562</v>
      </c>
      <c r="H11" s="839">
        <v>535</v>
      </c>
      <c r="I11" s="840">
        <v>14.6</v>
      </c>
      <c r="J11" s="840">
        <v>14.3</v>
      </c>
      <c r="K11" s="840">
        <v>14.8</v>
      </c>
    </row>
    <row r="12" spans="1:11">
      <c r="A12" s="1164"/>
      <c r="B12" s="56" t="s">
        <v>45</v>
      </c>
      <c r="C12" s="839">
        <v>8424</v>
      </c>
      <c r="D12" s="839">
        <v>4376</v>
      </c>
      <c r="E12" s="839">
        <v>4048</v>
      </c>
      <c r="F12" s="839">
        <v>1587</v>
      </c>
      <c r="G12" s="839">
        <v>822</v>
      </c>
      <c r="H12" s="839">
        <v>765</v>
      </c>
      <c r="I12" s="840">
        <v>18.8</v>
      </c>
      <c r="J12" s="840">
        <v>18.8</v>
      </c>
      <c r="K12" s="840">
        <v>18.899999999999999</v>
      </c>
    </row>
    <row r="13" spans="1:11">
      <c r="A13" s="1164"/>
      <c r="B13" s="56" t="s">
        <v>101</v>
      </c>
      <c r="C13" s="839">
        <v>7943</v>
      </c>
      <c r="D13" s="839">
        <v>4160</v>
      </c>
      <c r="E13" s="839">
        <v>3783</v>
      </c>
      <c r="F13" s="839">
        <v>1627</v>
      </c>
      <c r="G13" s="839">
        <v>823</v>
      </c>
      <c r="H13" s="839">
        <v>804</v>
      </c>
      <c r="I13" s="840">
        <v>20.5</v>
      </c>
      <c r="J13" s="840">
        <v>19.8</v>
      </c>
      <c r="K13" s="840">
        <v>21.3</v>
      </c>
    </row>
    <row r="14" spans="1:11">
      <c r="A14" s="1164"/>
      <c r="B14" s="56" t="s">
        <v>102</v>
      </c>
      <c r="C14" s="839">
        <v>6909</v>
      </c>
      <c r="D14" s="839">
        <v>3554</v>
      </c>
      <c r="E14" s="839">
        <v>3355</v>
      </c>
      <c r="F14" s="839">
        <v>1457</v>
      </c>
      <c r="G14" s="839">
        <v>734</v>
      </c>
      <c r="H14" s="839">
        <v>723</v>
      </c>
      <c r="I14" s="840">
        <v>21.1</v>
      </c>
      <c r="J14" s="840">
        <v>20.7</v>
      </c>
      <c r="K14" s="840">
        <v>21.5</v>
      </c>
    </row>
    <row r="15" spans="1:11">
      <c r="A15" s="1164"/>
      <c r="B15" s="56" t="s">
        <v>103</v>
      </c>
      <c r="C15" s="839">
        <v>8794</v>
      </c>
      <c r="D15" s="839">
        <v>4393</v>
      </c>
      <c r="E15" s="839">
        <v>4401</v>
      </c>
      <c r="F15" s="839">
        <v>1250</v>
      </c>
      <c r="G15" s="839">
        <v>594</v>
      </c>
      <c r="H15" s="839">
        <v>656</v>
      </c>
      <c r="I15" s="840">
        <v>14.2</v>
      </c>
      <c r="J15" s="840">
        <v>13.5</v>
      </c>
      <c r="K15" s="840">
        <v>14.9</v>
      </c>
    </row>
    <row r="16" spans="1:11">
      <c r="A16" s="1164"/>
      <c r="B16" s="56" t="s">
        <v>104</v>
      </c>
      <c r="C16" s="839">
        <v>9413</v>
      </c>
      <c r="D16" s="839">
        <v>4829</v>
      </c>
      <c r="E16" s="839">
        <v>4584</v>
      </c>
      <c r="F16" s="839">
        <v>1105</v>
      </c>
      <c r="G16" s="839">
        <v>578</v>
      </c>
      <c r="H16" s="839">
        <v>527</v>
      </c>
      <c r="I16" s="840">
        <v>11.7</v>
      </c>
      <c r="J16" s="840">
        <v>12</v>
      </c>
      <c r="K16" s="840">
        <v>11.5</v>
      </c>
    </row>
    <row r="17" spans="1:11">
      <c r="A17" s="1164"/>
      <c r="B17" s="56" t="s">
        <v>105</v>
      </c>
      <c r="C17" s="839">
        <v>8847</v>
      </c>
      <c r="D17" s="839">
        <v>4446</v>
      </c>
      <c r="E17" s="839">
        <v>4401</v>
      </c>
      <c r="F17" s="839">
        <v>1092</v>
      </c>
      <c r="G17" s="839">
        <v>545</v>
      </c>
      <c r="H17" s="839">
        <v>547</v>
      </c>
      <c r="I17" s="840">
        <v>12.3</v>
      </c>
      <c r="J17" s="840">
        <v>12.3</v>
      </c>
      <c r="K17" s="840">
        <v>12.4</v>
      </c>
    </row>
    <row r="18" spans="1:11">
      <c r="A18" s="1164"/>
      <c r="B18" s="56" t="s">
        <v>106</v>
      </c>
      <c r="C18" s="839">
        <v>8021</v>
      </c>
      <c r="D18" s="839">
        <v>3936</v>
      </c>
      <c r="E18" s="839">
        <v>4085</v>
      </c>
      <c r="F18" s="839">
        <v>959</v>
      </c>
      <c r="G18" s="839">
        <v>469</v>
      </c>
      <c r="H18" s="839">
        <v>490</v>
      </c>
      <c r="I18" s="840">
        <v>12</v>
      </c>
      <c r="J18" s="840">
        <v>11.9</v>
      </c>
      <c r="K18" s="840">
        <v>12</v>
      </c>
    </row>
    <row r="19" spans="1:11">
      <c r="A19" s="1164"/>
      <c r="B19" s="56" t="s">
        <v>107</v>
      </c>
      <c r="C19" s="839">
        <v>7102</v>
      </c>
      <c r="D19" s="839">
        <v>3556</v>
      </c>
      <c r="E19" s="839">
        <v>3546</v>
      </c>
      <c r="F19" s="839">
        <v>844</v>
      </c>
      <c r="G19" s="839">
        <v>501</v>
      </c>
      <c r="H19" s="839">
        <v>343</v>
      </c>
      <c r="I19" s="840">
        <v>11.9</v>
      </c>
      <c r="J19" s="840">
        <v>14.1</v>
      </c>
      <c r="K19" s="840">
        <v>9.6999999999999993</v>
      </c>
    </row>
    <row r="20" spans="1:11">
      <c r="A20" s="1164"/>
      <c r="B20" s="56" t="s">
        <v>108</v>
      </c>
      <c r="C20" s="839">
        <v>14734</v>
      </c>
      <c r="D20" s="839">
        <v>6821</v>
      </c>
      <c r="E20" s="839">
        <v>7913</v>
      </c>
      <c r="F20" s="839">
        <v>1116</v>
      </c>
      <c r="G20" s="839">
        <v>684</v>
      </c>
      <c r="H20" s="839">
        <v>432</v>
      </c>
      <c r="I20" s="840">
        <v>7.6</v>
      </c>
      <c r="J20" s="840">
        <v>10</v>
      </c>
      <c r="K20" s="840">
        <v>5.5</v>
      </c>
    </row>
    <row r="21" spans="1:11">
      <c r="A21" s="1164"/>
      <c r="B21" s="56" t="s">
        <v>109</v>
      </c>
      <c r="C21" s="839">
        <v>13734</v>
      </c>
      <c r="D21" s="839">
        <v>5511</v>
      </c>
      <c r="E21" s="839">
        <v>8223</v>
      </c>
      <c r="F21" s="839">
        <v>677</v>
      </c>
      <c r="G21" s="839">
        <v>370</v>
      </c>
      <c r="H21" s="839">
        <v>307</v>
      </c>
      <c r="I21" s="840">
        <v>4.9000000000000004</v>
      </c>
      <c r="J21" s="840">
        <v>6.7</v>
      </c>
      <c r="K21" s="840">
        <v>3.7</v>
      </c>
    </row>
    <row r="22" spans="1:11">
      <c r="A22" s="1165"/>
      <c r="B22" s="56" t="s">
        <v>7</v>
      </c>
      <c r="C22" s="839">
        <v>122583</v>
      </c>
      <c r="D22" s="839">
        <v>60370</v>
      </c>
      <c r="E22" s="839">
        <v>62213</v>
      </c>
      <c r="F22" s="839">
        <v>14631</v>
      </c>
      <c r="G22" s="839">
        <v>7602</v>
      </c>
      <c r="H22" s="839">
        <v>7029</v>
      </c>
      <c r="I22" s="840">
        <v>11.9</v>
      </c>
      <c r="J22" s="840">
        <v>12.6</v>
      </c>
      <c r="K22" s="840">
        <v>11.3</v>
      </c>
    </row>
    <row r="23" spans="1:11" s="6" customFormat="1" ht="14.25">
      <c r="A23" s="1128" t="s">
        <v>1924</v>
      </c>
      <c r="B23" s="1128"/>
      <c r="C23" s="1128"/>
      <c r="D23" s="1128"/>
      <c r="E23" s="1128"/>
      <c r="F23" s="1128"/>
      <c r="G23" s="17"/>
    </row>
  </sheetData>
  <mergeCells count="7">
    <mergeCell ref="A23:F23"/>
    <mergeCell ref="F2:H2"/>
    <mergeCell ref="I2:K2"/>
    <mergeCell ref="B2:B4"/>
    <mergeCell ref="A5:A22"/>
    <mergeCell ref="A2:A4"/>
    <mergeCell ref="C2:E2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O10" sqref="O10"/>
    </sheetView>
  </sheetViews>
  <sheetFormatPr baseColWidth="10" defaultRowHeight="14.25"/>
  <cols>
    <col min="8" max="8" width="0" hidden="1" customWidth="1"/>
    <col min="12" max="12" width="0" hidden="1" customWidth="1"/>
  </cols>
  <sheetData>
    <row r="1" spans="1:12" ht="15.75" thickBot="1">
      <c r="A1" s="1629" t="s">
        <v>1819</v>
      </c>
      <c r="B1" s="1667"/>
      <c r="C1" s="1667"/>
      <c r="D1" s="1667"/>
      <c r="E1" s="1667"/>
      <c r="F1" s="1667"/>
      <c r="G1" s="1668"/>
      <c r="H1" s="1668"/>
      <c r="I1" s="1668"/>
      <c r="J1" s="1668"/>
    </row>
    <row r="2" spans="1:12" ht="30.75" customHeight="1" thickBot="1">
      <c r="A2" s="1669" t="s">
        <v>1753</v>
      </c>
      <c r="B2" s="1670"/>
      <c r="C2" s="829" t="s">
        <v>1754</v>
      </c>
      <c r="D2" s="829" t="s">
        <v>1755</v>
      </c>
      <c r="E2" s="829" t="s">
        <v>1756</v>
      </c>
      <c r="F2" s="829" t="s">
        <v>1757</v>
      </c>
      <c r="G2" s="829" t="s">
        <v>1746</v>
      </c>
      <c r="H2" s="829"/>
      <c r="I2" s="829" t="s">
        <v>1747</v>
      </c>
      <c r="J2" s="830" t="s">
        <v>1748</v>
      </c>
    </row>
    <row r="3" spans="1:12" ht="25.5" customHeight="1" thickBot="1">
      <c r="A3" s="1663" t="s">
        <v>1758</v>
      </c>
      <c r="B3" s="1664"/>
      <c r="C3" s="808">
        <v>1</v>
      </c>
      <c r="D3" s="808">
        <v>5</v>
      </c>
      <c r="E3" s="808">
        <v>3</v>
      </c>
      <c r="F3" s="808">
        <v>5</v>
      </c>
      <c r="G3" s="808">
        <f>F3+E3+D3+C3</f>
        <v>14</v>
      </c>
      <c r="H3" s="808"/>
      <c r="I3" s="809">
        <f>40/14</f>
        <v>2.8571428571428572</v>
      </c>
      <c r="J3" s="831">
        <v>0.63</v>
      </c>
      <c r="L3" s="1040">
        <v>0.62783073242031451</v>
      </c>
    </row>
    <row r="4" spans="1:12" ht="25.5" customHeight="1" thickBot="1">
      <c r="A4" s="1663" t="s">
        <v>1759</v>
      </c>
      <c r="B4" s="1664"/>
      <c r="C4" s="808"/>
      <c r="D4" s="808">
        <v>2</v>
      </c>
      <c r="E4" s="808">
        <v>7</v>
      </c>
      <c r="F4" s="808">
        <v>5</v>
      </c>
      <c r="G4" s="808">
        <f t="shared" ref="G4:G7" si="0">F4+E4+D4+C4</f>
        <v>14</v>
      </c>
      <c r="H4" s="808"/>
      <c r="I4" s="809">
        <f>45/14</f>
        <v>3.2142857142857144</v>
      </c>
      <c r="J4" s="831">
        <v>0.39</v>
      </c>
      <c r="L4" s="1040">
        <v>0.39076437018095123</v>
      </c>
    </row>
    <row r="5" spans="1:12" ht="25.5" customHeight="1" thickBot="1">
      <c r="A5" s="1663" t="s">
        <v>1760</v>
      </c>
      <c r="B5" s="1664"/>
      <c r="C5" s="808">
        <v>1</v>
      </c>
      <c r="D5" s="808">
        <v>5</v>
      </c>
      <c r="E5" s="808">
        <v>4</v>
      </c>
      <c r="F5" s="808">
        <v>4</v>
      </c>
      <c r="G5" s="808">
        <f t="shared" si="0"/>
        <v>14</v>
      </c>
      <c r="H5" s="808"/>
      <c r="I5" s="809">
        <f>39/14</f>
        <v>2.7857142857142856</v>
      </c>
      <c r="J5" s="831">
        <v>0.62</v>
      </c>
      <c r="L5" s="1040">
        <v>0.6168196432533638</v>
      </c>
    </row>
    <row r="6" spans="1:12" ht="25.5" customHeight="1" thickBot="1">
      <c r="A6" s="1663" t="s">
        <v>1761</v>
      </c>
      <c r="B6" s="1664"/>
      <c r="C6" s="808"/>
      <c r="D6" s="808">
        <v>8</v>
      </c>
      <c r="E6" s="808">
        <v>3</v>
      </c>
      <c r="F6" s="808">
        <v>2</v>
      </c>
      <c r="G6" s="808">
        <f t="shared" si="0"/>
        <v>13</v>
      </c>
      <c r="H6" s="808"/>
      <c r="I6" s="809">
        <f>33/13</f>
        <v>2.5384615384615383</v>
      </c>
      <c r="J6" s="831">
        <v>0.45</v>
      </c>
      <c r="L6" s="1040">
        <v>0.45055975907222429</v>
      </c>
    </row>
    <row r="7" spans="1:12" ht="25.5" customHeight="1" thickBot="1">
      <c r="A7" s="1665" t="s">
        <v>1762</v>
      </c>
      <c r="B7" s="1666"/>
      <c r="C7" s="816"/>
      <c r="D7" s="816">
        <v>6</v>
      </c>
      <c r="E7" s="816">
        <v>4</v>
      </c>
      <c r="F7" s="816">
        <v>2</v>
      </c>
      <c r="G7" s="816">
        <f t="shared" si="0"/>
        <v>12</v>
      </c>
      <c r="H7" s="816"/>
      <c r="I7" s="817">
        <f>32/12</f>
        <v>2.6666666666666665</v>
      </c>
      <c r="J7" s="833">
        <v>0.44</v>
      </c>
      <c r="L7" s="1040">
        <v>0.44095855184409843</v>
      </c>
    </row>
    <row r="8" spans="1:12">
      <c r="A8" s="794" t="s">
        <v>1822</v>
      </c>
    </row>
  </sheetData>
  <mergeCells count="7">
    <mergeCell ref="A6:B6"/>
    <mergeCell ref="A7:B7"/>
    <mergeCell ref="A1:J1"/>
    <mergeCell ref="A2:B2"/>
    <mergeCell ref="A3:B3"/>
    <mergeCell ref="A4:B4"/>
    <mergeCell ref="A5:B5"/>
  </mergeCells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sqref="A1:J1"/>
    </sheetView>
  </sheetViews>
  <sheetFormatPr baseColWidth="10" defaultRowHeight="14.25"/>
  <cols>
    <col min="8" max="8" width="0" hidden="1" customWidth="1"/>
  </cols>
  <sheetData>
    <row r="1" spans="1:10" ht="30" customHeight="1" thickBot="1">
      <c r="A1" s="1671" t="s">
        <v>1820</v>
      </c>
      <c r="B1" s="1672"/>
      <c r="C1" s="1672"/>
      <c r="D1" s="1672"/>
      <c r="E1" s="1672"/>
      <c r="F1" s="1673"/>
      <c r="G1" s="1673"/>
      <c r="H1" s="1673"/>
      <c r="I1" s="1673"/>
      <c r="J1" s="1674"/>
    </row>
    <row r="2" spans="1:10">
      <c r="A2" s="810"/>
      <c r="B2" s="829" t="s">
        <v>1696</v>
      </c>
      <c r="C2" s="829" t="s">
        <v>1697</v>
      </c>
      <c r="D2" s="829" t="s">
        <v>1698</v>
      </c>
      <c r="E2" s="829" t="s">
        <v>1699</v>
      </c>
      <c r="F2" s="829" t="s">
        <v>1700</v>
      </c>
      <c r="G2" s="829" t="s">
        <v>1746</v>
      </c>
      <c r="H2" s="829"/>
      <c r="I2" s="829" t="s">
        <v>1747</v>
      </c>
      <c r="J2" s="830" t="s">
        <v>1748</v>
      </c>
    </row>
    <row r="3" spans="1:10" ht="60">
      <c r="A3" s="813" t="s">
        <v>1763</v>
      </c>
      <c r="B3" s="808">
        <v>5</v>
      </c>
      <c r="C3" s="808">
        <v>8</v>
      </c>
      <c r="D3" s="820"/>
      <c r="E3" s="808">
        <v>1</v>
      </c>
      <c r="F3" s="808">
        <v>4</v>
      </c>
      <c r="G3" s="808">
        <f>F3+E3+B3+D3+C3</f>
        <v>18</v>
      </c>
      <c r="H3" s="808"/>
      <c r="I3" s="808">
        <f>45/18</f>
        <v>2.5</v>
      </c>
      <c r="J3" s="831">
        <v>0.78</v>
      </c>
    </row>
    <row r="4" spans="1:10" ht="60.75" thickBot="1">
      <c r="A4" s="815" t="s">
        <v>1764</v>
      </c>
      <c r="B4" s="816">
        <v>2</v>
      </c>
      <c r="C4" s="816">
        <v>5</v>
      </c>
      <c r="D4" s="816">
        <v>3</v>
      </c>
      <c r="E4" s="816">
        <v>2</v>
      </c>
      <c r="F4" s="816">
        <v>5</v>
      </c>
      <c r="G4" s="816">
        <f>F4+E4+B4+D4+C4</f>
        <v>17</v>
      </c>
      <c r="H4" s="816"/>
      <c r="I4" s="817">
        <f>54/17</f>
        <v>3.1764705882352939</v>
      </c>
      <c r="J4" s="833">
        <v>0.77</v>
      </c>
    </row>
    <row r="5" spans="1:10">
      <c r="A5" s="794" t="s">
        <v>1822</v>
      </c>
    </row>
  </sheetData>
  <mergeCells count="1">
    <mergeCell ref="A1:J1"/>
  </mergeCells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sqref="A1:J1"/>
    </sheetView>
  </sheetViews>
  <sheetFormatPr baseColWidth="10" defaultRowHeight="14.25"/>
  <cols>
    <col min="1" max="7" width="11" style="788"/>
    <col min="8" max="8" width="0" style="788" hidden="1" customWidth="1"/>
    <col min="9" max="10" width="11" style="788"/>
  </cols>
  <sheetData>
    <row r="1" spans="1:10" ht="15.75" thickBot="1">
      <c r="A1" s="1629" t="s">
        <v>1821</v>
      </c>
      <c r="B1" s="1629"/>
      <c r="C1" s="1629"/>
      <c r="D1" s="1629"/>
      <c r="E1" s="1629"/>
      <c r="F1" s="1629"/>
      <c r="G1" s="1668"/>
      <c r="H1" s="1668"/>
      <c r="I1" s="1668"/>
      <c r="J1" s="1668"/>
    </row>
    <row r="2" spans="1:10" ht="24">
      <c r="A2" s="834"/>
      <c r="B2" s="829" t="s">
        <v>1681</v>
      </c>
      <c r="C2" s="829" t="s">
        <v>1682</v>
      </c>
      <c r="D2" s="829" t="s">
        <v>1683</v>
      </c>
      <c r="E2" s="829" t="s">
        <v>1684</v>
      </c>
      <c r="F2" s="829" t="s">
        <v>1765</v>
      </c>
      <c r="G2" s="829" t="s">
        <v>1746</v>
      </c>
      <c r="H2" s="829"/>
      <c r="I2" s="829" t="s">
        <v>1747</v>
      </c>
      <c r="J2" s="830" t="s">
        <v>1748</v>
      </c>
    </row>
    <row r="3" spans="1:10" ht="36">
      <c r="A3" s="813" t="s">
        <v>1766</v>
      </c>
      <c r="B3" s="951">
        <v>2</v>
      </c>
      <c r="C3" s="951">
        <v>2</v>
      </c>
      <c r="D3" s="951">
        <v>12</v>
      </c>
      <c r="E3" s="951">
        <v>2</v>
      </c>
      <c r="F3" s="951"/>
      <c r="G3" s="951">
        <f>F3+E3+D3+C3+B3</f>
        <v>18</v>
      </c>
      <c r="H3" s="951"/>
      <c r="I3" s="953">
        <f>50/18</f>
        <v>2.7777777777777777</v>
      </c>
      <c r="J3" s="823">
        <v>0.54</v>
      </c>
    </row>
    <row r="4" spans="1:10" ht="48">
      <c r="A4" s="813" t="s">
        <v>1767</v>
      </c>
      <c r="B4" s="951">
        <v>2</v>
      </c>
      <c r="C4" s="951">
        <v>3</v>
      </c>
      <c r="D4" s="951">
        <v>9</v>
      </c>
      <c r="E4" s="951">
        <v>4</v>
      </c>
      <c r="F4" s="951"/>
      <c r="G4" s="951">
        <f t="shared" ref="G4:G14" si="0">F4+E4+D4+C4+B4</f>
        <v>18</v>
      </c>
      <c r="H4" s="951"/>
      <c r="I4" s="953">
        <f>51/18</f>
        <v>2.8333333333333335</v>
      </c>
      <c r="J4" s="823">
        <v>0.55000000000000004</v>
      </c>
    </row>
    <row r="5" spans="1:10" ht="48">
      <c r="A5" s="813" t="s">
        <v>1768</v>
      </c>
      <c r="B5" s="951">
        <v>2</v>
      </c>
      <c r="C5" s="951">
        <v>1</v>
      </c>
      <c r="D5" s="951">
        <v>11</v>
      </c>
      <c r="E5" s="951">
        <v>2</v>
      </c>
      <c r="F5" s="951"/>
      <c r="G5" s="951">
        <f t="shared" si="0"/>
        <v>16</v>
      </c>
      <c r="H5" s="951"/>
      <c r="I5" s="953">
        <f>45/16</f>
        <v>2.8125</v>
      </c>
      <c r="J5" s="831">
        <f>SQRT(L5)</f>
        <v>0</v>
      </c>
    </row>
    <row r="6" spans="1:10" ht="48">
      <c r="A6" s="813" t="s">
        <v>1769</v>
      </c>
      <c r="B6" s="951">
        <v>3</v>
      </c>
      <c r="C6" s="951">
        <v>6</v>
      </c>
      <c r="D6" s="951">
        <v>9</v>
      </c>
      <c r="E6" s="951"/>
      <c r="F6" s="951"/>
      <c r="G6" s="951">
        <f t="shared" si="0"/>
        <v>18</v>
      </c>
      <c r="H6" s="951"/>
      <c r="I6" s="953">
        <f>42/18</f>
        <v>2.3333333333333335</v>
      </c>
      <c r="J6" s="831">
        <f t="shared" ref="J6:J14" si="1">SQRT(L6)</f>
        <v>0</v>
      </c>
    </row>
    <row r="7" spans="1:10" ht="72">
      <c r="A7" s="813" t="s">
        <v>1770</v>
      </c>
      <c r="B7" s="951">
        <v>1</v>
      </c>
      <c r="C7" s="951">
        <v>7</v>
      </c>
      <c r="D7" s="951">
        <v>10</v>
      </c>
      <c r="E7" s="951"/>
      <c r="F7" s="951"/>
      <c r="G7" s="951">
        <f t="shared" si="0"/>
        <v>18</v>
      </c>
      <c r="H7" s="951"/>
      <c r="I7" s="953">
        <f>45/18</f>
        <v>2.5</v>
      </c>
      <c r="J7" s="831">
        <f t="shared" si="1"/>
        <v>0</v>
      </c>
    </row>
    <row r="8" spans="1:10" ht="108">
      <c r="A8" s="835" t="s">
        <v>1771</v>
      </c>
      <c r="B8" s="951">
        <v>1</v>
      </c>
      <c r="C8" s="951">
        <v>4</v>
      </c>
      <c r="D8" s="951">
        <v>12</v>
      </c>
      <c r="E8" s="951"/>
      <c r="F8" s="951"/>
      <c r="G8" s="951">
        <f t="shared" si="0"/>
        <v>17</v>
      </c>
      <c r="H8" s="951"/>
      <c r="I8" s="953">
        <f>45/17</f>
        <v>2.6470588235294117</v>
      </c>
      <c r="J8" s="831">
        <f t="shared" si="1"/>
        <v>0</v>
      </c>
    </row>
    <row r="9" spans="1:10" ht="84">
      <c r="A9" s="813" t="s">
        <v>1772</v>
      </c>
      <c r="B9" s="951">
        <v>1</v>
      </c>
      <c r="C9" s="951">
        <v>6</v>
      </c>
      <c r="D9" s="951">
        <v>10</v>
      </c>
      <c r="E9" s="951">
        <v>1</v>
      </c>
      <c r="F9" s="952"/>
      <c r="G9" s="951">
        <f t="shared" si="0"/>
        <v>18</v>
      </c>
      <c r="H9" s="951"/>
      <c r="I9" s="953">
        <f>47/18</f>
        <v>2.6111111111111112</v>
      </c>
      <c r="J9" s="831">
        <f t="shared" si="1"/>
        <v>0</v>
      </c>
    </row>
    <row r="10" spans="1:10" ht="48">
      <c r="A10" s="813" t="s">
        <v>1693</v>
      </c>
      <c r="B10" s="951"/>
      <c r="C10" s="951">
        <v>5</v>
      </c>
      <c r="D10" s="951">
        <v>13</v>
      </c>
      <c r="E10" s="1041"/>
      <c r="F10" s="1041"/>
      <c r="G10" s="951">
        <f t="shared" si="0"/>
        <v>18</v>
      </c>
      <c r="H10" s="951"/>
      <c r="I10" s="953">
        <f>49/18</f>
        <v>2.7222222222222223</v>
      </c>
      <c r="J10" s="831">
        <f t="shared" si="1"/>
        <v>0</v>
      </c>
    </row>
    <row r="11" spans="1:10" ht="72">
      <c r="A11" s="813" t="s">
        <v>1773</v>
      </c>
      <c r="B11" s="951">
        <v>1</v>
      </c>
      <c r="C11" s="951">
        <v>1</v>
      </c>
      <c r="D11" s="951">
        <v>15</v>
      </c>
      <c r="E11" s="1041">
        <v>1</v>
      </c>
      <c r="F11" s="1041"/>
      <c r="G11" s="951">
        <f t="shared" si="0"/>
        <v>18</v>
      </c>
      <c r="H11" s="951"/>
      <c r="I11" s="953">
        <f>52/18</f>
        <v>2.8888888888888888</v>
      </c>
      <c r="J11" s="831">
        <f t="shared" si="1"/>
        <v>0</v>
      </c>
    </row>
    <row r="12" spans="1:10" ht="72">
      <c r="A12" s="813" t="s">
        <v>1774</v>
      </c>
      <c r="B12" s="951"/>
      <c r="C12" s="951">
        <v>3</v>
      </c>
      <c r="D12" s="951">
        <v>11</v>
      </c>
      <c r="E12" s="1041">
        <v>1</v>
      </c>
      <c r="F12" s="1041"/>
      <c r="G12" s="951">
        <f t="shared" si="0"/>
        <v>15</v>
      </c>
      <c r="H12" s="951"/>
      <c r="I12" s="953">
        <f>43/15</f>
        <v>2.8666666666666667</v>
      </c>
      <c r="J12" s="831">
        <f t="shared" si="1"/>
        <v>0</v>
      </c>
    </row>
    <row r="13" spans="1:10" ht="120">
      <c r="A13" s="813" t="s">
        <v>1775</v>
      </c>
      <c r="B13" s="951">
        <v>1</v>
      </c>
      <c r="C13" s="951">
        <v>6</v>
      </c>
      <c r="D13" s="951">
        <v>10</v>
      </c>
      <c r="E13" s="1041"/>
      <c r="F13" s="1041"/>
      <c r="G13" s="951">
        <f t="shared" si="0"/>
        <v>17</v>
      </c>
      <c r="H13" s="951"/>
      <c r="I13" s="953">
        <f>43/17</f>
        <v>2.5294117647058822</v>
      </c>
      <c r="J13" s="831">
        <f t="shared" si="1"/>
        <v>0</v>
      </c>
    </row>
    <row r="14" spans="1:10" ht="120.75" thickBot="1">
      <c r="A14" s="815" t="s">
        <v>1776</v>
      </c>
      <c r="B14" s="825"/>
      <c r="C14" s="825">
        <v>2</v>
      </c>
      <c r="D14" s="825">
        <v>12</v>
      </c>
      <c r="E14" s="825">
        <v>1</v>
      </c>
      <c r="F14" s="825">
        <v>1</v>
      </c>
      <c r="G14" s="825">
        <f t="shared" si="0"/>
        <v>16</v>
      </c>
      <c r="H14" s="825"/>
      <c r="I14" s="832">
        <f>49/16</f>
        <v>3.0625</v>
      </c>
      <c r="J14" s="833">
        <f t="shared" si="1"/>
        <v>0</v>
      </c>
    </row>
    <row r="15" spans="1:10">
      <c r="A15" s="819" t="s">
        <v>1822</v>
      </c>
    </row>
  </sheetData>
  <mergeCells count="1">
    <mergeCell ref="A1:J1"/>
  </mergeCells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baseColWidth="10" defaultRowHeight="14.25"/>
  <sheetData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A2" workbookViewId="0">
      <selection activeCell="A41" sqref="A41:F41"/>
    </sheetView>
  </sheetViews>
  <sheetFormatPr baseColWidth="10" defaultColWidth="7.75" defaultRowHeight="12.75"/>
  <cols>
    <col min="1" max="1" width="50.5" style="371" customWidth="1"/>
    <col min="2" max="2" width="22.125" style="371" customWidth="1"/>
    <col min="3" max="3" width="17.75" style="371" customWidth="1"/>
    <col min="4" max="6" width="9.75" style="371" customWidth="1"/>
    <col min="7" max="7" width="9.625" style="371" customWidth="1"/>
    <col min="8" max="9" width="8.75" style="371" customWidth="1"/>
    <col min="10" max="10" width="9.625" style="371" customWidth="1"/>
    <col min="11" max="11" width="8" style="371" customWidth="1"/>
    <col min="12" max="255" width="7.75" style="371"/>
    <col min="256" max="256" width="50.5" style="371" customWidth="1"/>
    <col min="257" max="257" width="22.125" style="371" customWidth="1"/>
    <col min="258" max="258" width="17.75" style="371" customWidth="1"/>
    <col min="259" max="261" width="9.75" style="371" customWidth="1"/>
    <col min="262" max="262" width="9.625" style="371" customWidth="1"/>
    <col min="263" max="264" width="8.75" style="371" customWidth="1"/>
    <col min="265" max="265" width="9.625" style="371" customWidth="1"/>
    <col min="266" max="266" width="8" style="371" customWidth="1"/>
    <col min="267" max="267" width="7.5" style="371" customWidth="1"/>
    <col min="268" max="511" width="7.75" style="371"/>
    <col min="512" max="512" width="50.5" style="371" customWidth="1"/>
    <col min="513" max="513" width="22.125" style="371" customWidth="1"/>
    <col min="514" max="514" width="17.75" style="371" customWidth="1"/>
    <col min="515" max="517" width="9.75" style="371" customWidth="1"/>
    <col min="518" max="518" width="9.625" style="371" customWidth="1"/>
    <col min="519" max="520" width="8.75" style="371" customWidth="1"/>
    <col min="521" max="521" width="9.625" style="371" customWidth="1"/>
    <col min="522" max="522" width="8" style="371" customWidth="1"/>
    <col min="523" max="523" width="7.5" style="371" customWidth="1"/>
    <col min="524" max="767" width="7.75" style="371"/>
    <col min="768" max="768" width="50.5" style="371" customWidth="1"/>
    <col min="769" max="769" width="22.125" style="371" customWidth="1"/>
    <col min="770" max="770" width="17.75" style="371" customWidth="1"/>
    <col min="771" max="773" width="9.75" style="371" customWidth="1"/>
    <col min="774" max="774" width="9.625" style="371" customWidth="1"/>
    <col min="775" max="776" width="8.75" style="371" customWidth="1"/>
    <col min="777" max="777" width="9.625" style="371" customWidth="1"/>
    <col min="778" max="778" width="8" style="371" customWidth="1"/>
    <col min="779" max="779" width="7.5" style="371" customWidth="1"/>
    <col min="780" max="1023" width="7.75" style="371"/>
    <col min="1024" max="1024" width="50.5" style="371" customWidth="1"/>
    <col min="1025" max="1025" width="22.125" style="371" customWidth="1"/>
    <col min="1026" max="1026" width="17.75" style="371" customWidth="1"/>
    <col min="1027" max="1029" width="9.75" style="371" customWidth="1"/>
    <col min="1030" max="1030" width="9.625" style="371" customWidth="1"/>
    <col min="1031" max="1032" width="8.75" style="371" customWidth="1"/>
    <col min="1033" max="1033" width="9.625" style="371" customWidth="1"/>
    <col min="1034" max="1034" width="8" style="371" customWidth="1"/>
    <col min="1035" max="1035" width="7.5" style="371" customWidth="1"/>
    <col min="1036" max="1279" width="7.75" style="371"/>
    <col min="1280" max="1280" width="50.5" style="371" customWidth="1"/>
    <col min="1281" max="1281" width="22.125" style="371" customWidth="1"/>
    <col min="1282" max="1282" width="17.75" style="371" customWidth="1"/>
    <col min="1283" max="1285" width="9.75" style="371" customWidth="1"/>
    <col min="1286" max="1286" width="9.625" style="371" customWidth="1"/>
    <col min="1287" max="1288" width="8.75" style="371" customWidth="1"/>
    <col min="1289" max="1289" width="9.625" style="371" customWidth="1"/>
    <col min="1290" max="1290" width="8" style="371" customWidth="1"/>
    <col min="1291" max="1291" width="7.5" style="371" customWidth="1"/>
    <col min="1292" max="1535" width="7.75" style="371"/>
    <col min="1536" max="1536" width="50.5" style="371" customWidth="1"/>
    <col min="1537" max="1537" width="22.125" style="371" customWidth="1"/>
    <col min="1538" max="1538" width="17.75" style="371" customWidth="1"/>
    <col min="1539" max="1541" width="9.75" style="371" customWidth="1"/>
    <col min="1542" max="1542" width="9.625" style="371" customWidth="1"/>
    <col min="1543" max="1544" width="8.75" style="371" customWidth="1"/>
    <col min="1545" max="1545" width="9.625" style="371" customWidth="1"/>
    <col min="1546" max="1546" width="8" style="371" customWidth="1"/>
    <col min="1547" max="1547" width="7.5" style="371" customWidth="1"/>
    <col min="1548" max="1791" width="7.75" style="371"/>
    <col min="1792" max="1792" width="50.5" style="371" customWidth="1"/>
    <col min="1793" max="1793" width="22.125" style="371" customWidth="1"/>
    <col min="1794" max="1794" width="17.75" style="371" customWidth="1"/>
    <col min="1795" max="1797" width="9.75" style="371" customWidth="1"/>
    <col min="1798" max="1798" width="9.625" style="371" customWidth="1"/>
    <col min="1799" max="1800" width="8.75" style="371" customWidth="1"/>
    <col min="1801" max="1801" width="9.625" style="371" customWidth="1"/>
    <col min="1802" max="1802" width="8" style="371" customWidth="1"/>
    <col min="1803" max="1803" width="7.5" style="371" customWidth="1"/>
    <col min="1804" max="2047" width="7.75" style="371"/>
    <col min="2048" max="2048" width="50.5" style="371" customWidth="1"/>
    <col min="2049" max="2049" width="22.125" style="371" customWidth="1"/>
    <col min="2050" max="2050" width="17.75" style="371" customWidth="1"/>
    <col min="2051" max="2053" width="9.75" style="371" customWidth="1"/>
    <col min="2054" max="2054" width="9.625" style="371" customWidth="1"/>
    <col min="2055" max="2056" width="8.75" style="371" customWidth="1"/>
    <col min="2057" max="2057" width="9.625" style="371" customWidth="1"/>
    <col min="2058" max="2058" width="8" style="371" customWidth="1"/>
    <col min="2059" max="2059" width="7.5" style="371" customWidth="1"/>
    <col min="2060" max="2303" width="7.75" style="371"/>
    <col min="2304" max="2304" width="50.5" style="371" customWidth="1"/>
    <col min="2305" max="2305" width="22.125" style="371" customWidth="1"/>
    <col min="2306" max="2306" width="17.75" style="371" customWidth="1"/>
    <col min="2307" max="2309" width="9.75" style="371" customWidth="1"/>
    <col min="2310" max="2310" width="9.625" style="371" customWidth="1"/>
    <col min="2311" max="2312" width="8.75" style="371" customWidth="1"/>
    <col min="2313" max="2313" width="9.625" style="371" customWidth="1"/>
    <col min="2314" max="2314" width="8" style="371" customWidth="1"/>
    <col min="2315" max="2315" width="7.5" style="371" customWidth="1"/>
    <col min="2316" max="2559" width="7.75" style="371"/>
    <col min="2560" max="2560" width="50.5" style="371" customWidth="1"/>
    <col min="2561" max="2561" width="22.125" style="371" customWidth="1"/>
    <col min="2562" max="2562" width="17.75" style="371" customWidth="1"/>
    <col min="2563" max="2565" width="9.75" style="371" customWidth="1"/>
    <col min="2566" max="2566" width="9.625" style="371" customWidth="1"/>
    <col min="2567" max="2568" width="8.75" style="371" customWidth="1"/>
    <col min="2569" max="2569" width="9.625" style="371" customWidth="1"/>
    <col min="2570" max="2570" width="8" style="371" customWidth="1"/>
    <col min="2571" max="2571" width="7.5" style="371" customWidth="1"/>
    <col min="2572" max="2815" width="7.75" style="371"/>
    <col min="2816" max="2816" width="50.5" style="371" customWidth="1"/>
    <col min="2817" max="2817" width="22.125" style="371" customWidth="1"/>
    <col min="2818" max="2818" width="17.75" style="371" customWidth="1"/>
    <col min="2819" max="2821" width="9.75" style="371" customWidth="1"/>
    <col min="2822" max="2822" width="9.625" style="371" customWidth="1"/>
    <col min="2823" max="2824" width="8.75" style="371" customWidth="1"/>
    <col min="2825" max="2825" width="9.625" style="371" customWidth="1"/>
    <col min="2826" max="2826" width="8" style="371" customWidth="1"/>
    <col min="2827" max="2827" width="7.5" style="371" customWidth="1"/>
    <col min="2828" max="3071" width="7.75" style="371"/>
    <col min="3072" max="3072" width="50.5" style="371" customWidth="1"/>
    <col min="3073" max="3073" width="22.125" style="371" customWidth="1"/>
    <col min="3074" max="3074" width="17.75" style="371" customWidth="1"/>
    <col min="3075" max="3077" width="9.75" style="371" customWidth="1"/>
    <col min="3078" max="3078" width="9.625" style="371" customWidth="1"/>
    <col min="3079" max="3080" width="8.75" style="371" customWidth="1"/>
    <col min="3081" max="3081" width="9.625" style="371" customWidth="1"/>
    <col min="3082" max="3082" width="8" style="371" customWidth="1"/>
    <col min="3083" max="3083" width="7.5" style="371" customWidth="1"/>
    <col min="3084" max="3327" width="7.75" style="371"/>
    <col min="3328" max="3328" width="50.5" style="371" customWidth="1"/>
    <col min="3329" max="3329" width="22.125" style="371" customWidth="1"/>
    <col min="3330" max="3330" width="17.75" style="371" customWidth="1"/>
    <col min="3331" max="3333" width="9.75" style="371" customWidth="1"/>
    <col min="3334" max="3334" width="9.625" style="371" customWidth="1"/>
    <col min="3335" max="3336" width="8.75" style="371" customWidth="1"/>
    <col min="3337" max="3337" width="9.625" style="371" customWidth="1"/>
    <col min="3338" max="3338" width="8" style="371" customWidth="1"/>
    <col min="3339" max="3339" width="7.5" style="371" customWidth="1"/>
    <col min="3340" max="3583" width="7.75" style="371"/>
    <col min="3584" max="3584" width="50.5" style="371" customWidth="1"/>
    <col min="3585" max="3585" width="22.125" style="371" customWidth="1"/>
    <col min="3586" max="3586" width="17.75" style="371" customWidth="1"/>
    <col min="3587" max="3589" width="9.75" style="371" customWidth="1"/>
    <col min="3590" max="3590" width="9.625" style="371" customWidth="1"/>
    <col min="3591" max="3592" width="8.75" style="371" customWidth="1"/>
    <col min="3593" max="3593" width="9.625" style="371" customWidth="1"/>
    <col min="3594" max="3594" width="8" style="371" customWidth="1"/>
    <col min="3595" max="3595" width="7.5" style="371" customWidth="1"/>
    <col min="3596" max="3839" width="7.75" style="371"/>
    <col min="3840" max="3840" width="50.5" style="371" customWidth="1"/>
    <col min="3841" max="3841" width="22.125" style="371" customWidth="1"/>
    <col min="3842" max="3842" width="17.75" style="371" customWidth="1"/>
    <col min="3843" max="3845" width="9.75" style="371" customWidth="1"/>
    <col min="3846" max="3846" width="9.625" style="371" customWidth="1"/>
    <col min="3847" max="3848" width="8.75" style="371" customWidth="1"/>
    <col min="3849" max="3849" width="9.625" style="371" customWidth="1"/>
    <col min="3850" max="3850" width="8" style="371" customWidth="1"/>
    <col min="3851" max="3851" width="7.5" style="371" customWidth="1"/>
    <col min="3852" max="4095" width="7.75" style="371"/>
    <col min="4096" max="4096" width="50.5" style="371" customWidth="1"/>
    <col min="4097" max="4097" width="22.125" style="371" customWidth="1"/>
    <col min="4098" max="4098" width="17.75" style="371" customWidth="1"/>
    <col min="4099" max="4101" width="9.75" style="371" customWidth="1"/>
    <col min="4102" max="4102" width="9.625" style="371" customWidth="1"/>
    <col min="4103" max="4104" width="8.75" style="371" customWidth="1"/>
    <col min="4105" max="4105" width="9.625" style="371" customWidth="1"/>
    <col min="4106" max="4106" width="8" style="371" customWidth="1"/>
    <col min="4107" max="4107" width="7.5" style="371" customWidth="1"/>
    <col min="4108" max="4351" width="7.75" style="371"/>
    <col min="4352" max="4352" width="50.5" style="371" customWidth="1"/>
    <col min="4353" max="4353" width="22.125" style="371" customWidth="1"/>
    <col min="4354" max="4354" width="17.75" style="371" customWidth="1"/>
    <col min="4355" max="4357" width="9.75" style="371" customWidth="1"/>
    <col min="4358" max="4358" width="9.625" style="371" customWidth="1"/>
    <col min="4359" max="4360" width="8.75" style="371" customWidth="1"/>
    <col min="4361" max="4361" width="9.625" style="371" customWidth="1"/>
    <col min="4362" max="4362" width="8" style="371" customWidth="1"/>
    <col min="4363" max="4363" width="7.5" style="371" customWidth="1"/>
    <col min="4364" max="4607" width="7.75" style="371"/>
    <col min="4608" max="4608" width="50.5" style="371" customWidth="1"/>
    <col min="4609" max="4609" width="22.125" style="371" customWidth="1"/>
    <col min="4610" max="4610" width="17.75" style="371" customWidth="1"/>
    <col min="4611" max="4613" width="9.75" style="371" customWidth="1"/>
    <col min="4614" max="4614" width="9.625" style="371" customWidth="1"/>
    <col min="4615" max="4616" width="8.75" style="371" customWidth="1"/>
    <col min="4617" max="4617" width="9.625" style="371" customWidth="1"/>
    <col min="4618" max="4618" width="8" style="371" customWidth="1"/>
    <col min="4619" max="4619" width="7.5" style="371" customWidth="1"/>
    <col min="4620" max="4863" width="7.75" style="371"/>
    <col min="4864" max="4864" width="50.5" style="371" customWidth="1"/>
    <col min="4865" max="4865" width="22.125" style="371" customWidth="1"/>
    <col min="4866" max="4866" width="17.75" style="371" customWidth="1"/>
    <col min="4867" max="4869" width="9.75" style="371" customWidth="1"/>
    <col min="4870" max="4870" width="9.625" style="371" customWidth="1"/>
    <col min="4871" max="4872" width="8.75" style="371" customWidth="1"/>
    <col min="4873" max="4873" width="9.625" style="371" customWidth="1"/>
    <col min="4874" max="4874" width="8" style="371" customWidth="1"/>
    <col min="4875" max="4875" width="7.5" style="371" customWidth="1"/>
    <col min="4876" max="5119" width="7.75" style="371"/>
    <col min="5120" max="5120" width="50.5" style="371" customWidth="1"/>
    <col min="5121" max="5121" width="22.125" style="371" customWidth="1"/>
    <col min="5122" max="5122" width="17.75" style="371" customWidth="1"/>
    <col min="5123" max="5125" width="9.75" style="371" customWidth="1"/>
    <col min="5126" max="5126" width="9.625" style="371" customWidth="1"/>
    <col min="5127" max="5128" width="8.75" style="371" customWidth="1"/>
    <col min="5129" max="5129" width="9.625" style="371" customWidth="1"/>
    <col min="5130" max="5130" width="8" style="371" customWidth="1"/>
    <col min="5131" max="5131" width="7.5" style="371" customWidth="1"/>
    <col min="5132" max="5375" width="7.75" style="371"/>
    <col min="5376" max="5376" width="50.5" style="371" customWidth="1"/>
    <col min="5377" max="5377" width="22.125" style="371" customWidth="1"/>
    <col min="5378" max="5378" width="17.75" style="371" customWidth="1"/>
    <col min="5379" max="5381" width="9.75" style="371" customWidth="1"/>
    <col min="5382" max="5382" width="9.625" style="371" customWidth="1"/>
    <col min="5383" max="5384" width="8.75" style="371" customWidth="1"/>
    <col min="5385" max="5385" width="9.625" style="371" customWidth="1"/>
    <col min="5386" max="5386" width="8" style="371" customWidth="1"/>
    <col min="5387" max="5387" width="7.5" style="371" customWidth="1"/>
    <col min="5388" max="5631" width="7.75" style="371"/>
    <col min="5632" max="5632" width="50.5" style="371" customWidth="1"/>
    <col min="5633" max="5633" width="22.125" style="371" customWidth="1"/>
    <col min="5634" max="5634" width="17.75" style="371" customWidth="1"/>
    <col min="5635" max="5637" width="9.75" style="371" customWidth="1"/>
    <col min="5638" max="5638" width="9.625" style="371" customWidth="1"/>
    <col min="5639" max="5640" width="8.75" style="371" customWidth="1"/>
    <col min="5641" max="5641" width="9.625" style="371" customWidth="1"/>
    <col min="5642" max="5642" width="8" style="371" customWidth="1"/>
    <col min="5643" max="5643" width="7.5" style="371" customWidth="1"/>
    <col min="5644" max="5887" width="7.75" style="371"/>
    <col min="5888" max="5888" width="50.5" style="371" customWidth="1"/>
    <col min="5889" max="5889" width="22.125" style="371" customWidth="1"/>
    <col min="5890" max="5890" width="17.75" style="371" customWidth="1"/>
    <col min="5891" max="5893" width="9.75" style="371" customWidth="1"/>
    <col min="5894" max="5894" width="9.625" style="371" customWidth="1"/>
    <col min="5895" max="5896" width="8.75" style="371" customWidth="1"/>
    <col min="5897" max="5897" width="9.625" style="371" customWidth="1"/>
    <col min="5898" max="5898" width="8" style="371" customWidth="1"/>
    <col min="5899" max="5899" width="7.5" style="371" customWidth="1"/>
    <col min="5900" max="6143" width="7.75" style="371"/>
    <col min="6144" max="6144" width="50.5" style="371" customWidth="1"/>
    <col min="6145" max="6145" width="22.125" style="371" customWidth="1"/>
    <col min="6146" max="6146" width="17.75" style="371" customWidth="1"/>
    <col min="6147" max="6149" width="9.75" style="371" customWidth="1"/>
    <col min="6150" max="6150" width="9.625" style="371" customWidth="1"/>
    <col min="6151" max="6152" width="8.75" style="371" customWidth="1"/>
    <col min="6153" max="6153" width="9.625" style="371" customWidth="1"/>
    <col min="6154" max="6154" width="8" style="371" customWidth="1"/>
    <col min="6155" max="6155" width="7.5" style="371" customWidth="1"/>
    <col min="6156" max="6399" width="7.75" style="371"/>
    <col min="6400" max="6400" width="50.5" style="371" customWidth="1"/>
    <col min="6401" max="6401" width="22.125" style="371" customWidth="1"/>
    <col min="6402" max="6402" width="17.75" style="371" customWidth="1"/>
    <col min="6403" max="6405" width="9.75" style="371" customWidth="1"/>
    <col min="6406" max="6406" width="9.625" style="371" customWidth="1"/>
    <col min="6407" max="6408" width="8.75" style="371" customWidth="1"/>
    <col min="6409" max="6409" width="9.625" style="371" customWidth="1"/>
    <col min="6410" max="6410" width="8" style="371" customWidth="1"/>
    <col min="6411" max="6411" width="7.5" style="371" customWidth="1"/>
    <col min="6412" max="6655" width="7.75" style="371"/>
    <col min="6656" max="6656" width="50.5" style="371" customWidth="1"/>
    <col min="6657" max="6657" width="22.125" style="371" customWidth="1"/>
    <col min="6658" max="6658" width="17.75" style="371" customWidth="1"/>
    <col min="6659" max="6661" width="9.75" style="371" customWidth="1"/>
    <col min="6662" max="6662" width="9.625" style="371" customWidth="1"/>
    <col min="6663" max="6664" width="8.75" style="371" customWidth="1"/>
    <col min="6665" max="6665" width="9.625" style="371" customWidth="1"/>
    <col min="6666" max="6666" width="8" style="371" customWidth="1"/>
    <col min="6667" max="6667" width="7.5" style="371" customWidth="1"/>
    <col min="6668" max="6911" width="7.75" style="371"/>
    <col min="6912" max="6912" width="50.5" style="371" customWidth="1"/>
    <col min="6913" max="6913" width="22.125" style="371" customWidth="1"/>
    <col min="6914" max="6914" width="17.75" style="371" customWidth="1"/>
    <col min="6915" max="6917" width="9.75" style="371" customWidth="1"/>
    <col min="6918" max="6918" width="9.625" style="371" customWidth="1"/>
    <col min="6919" max="6920" width="8.75" style="371" customWidth="1"/>
    <col min="6921" max="6921" width="9.625" style="371" customWidth="1"/>
    <col min="6922" max="6922" width="8" style="371" customWidth="1"/>
    <col min="6923" max="6923" width="7.5" style="371" customWidth="1"/>
    <col min="6924" max="7167" width="7.75" style="371"/>
    <col min="7168" max="7168" width="50.5" style="371" customWidth="1"/>
    <col min="7169" max="7169" width="22.125" style="371" customWidth="1"/>
    <col min="7170" max="7170" width="17.75" style="371" customWidth="1"/>
    <col min="7171" max="7173" width="9.75" style="371" customWidth="1"/>
    <col min="7174" max="7174" width="9.625" style="371" customWidth="1"/>
    <col min="7175" max="7176" width="8.75" style="371" customWidth="1"/>
    <col min="7177" max="7177" width="9.625" style="371" customWidth="1"/>
    <col min="7178" max="7178" width="8" style="371" customWidth="1"/>
    <col min="7179" max="7179" width="7.5" style="371" customWidth="1"/>
    <col min="7180" max="7423" width="7.75" style="371"/>
    <col min="7424" max="7424" width="50.5" style="371" customWidth="1"/>
    <col min="7425" max="7425" width="22.125" style="371" customWidth="1"/>
    <col min="7426" max="7426" width="17.75" style="371" customWidth="1"/>
    <col min="7427" max="7429" width="9.75" style="371" customWidth="1"/>
    <col min="7430" max="7430" width="9.625" style="371" customWidth="1"/>
    <col min="7431" max="7432" width="8.75" style="371" customWidth="1"/>
    <col min="7433" max="7433" width="9.625" style="371" customWidth="1"/>
    <col min="7434" max="7434" width="8" style="371" customWidth="1"/>
    <col min="7435" max="7435" width="7.5" style="371" customWidth="1"/>
    <col min="7436" max="7679" width="7.75" style="371"/>
    <col min="7680" max="7680" width="50.5" style="371" customWidth="1"/>
    <col min="7681" max="7681" width="22.125" style="371" customWidth="1"/>
    <col min="7682" max="7682" width="17.75" style="371" customWidth="1"/>
    <col min="7683" max="7685" width="9.75" style="371" customWidth="1"/>
    <col min="7686" max="7686" width="9.625" style="371" customWidth="1"/>
    <col min="7687" max="7688" width="8.75" style="371" customWidth="1"/>
    <col min="7689" max="7689" width="9.625" style="371" customWidth="1"/>
    <col min="7690" max="7690" width="8" style="371" customWidth="1"/>
    <col min="7691" max="7691" width="7.5" style="371" customWidth="1"/>
    <col min="7692" max="7935" width="7.75" style="371"/>
    <col min="7936" max="7936" width="50.5" style="371" customWidth="1"/>
    <col min="7937" max="7937" width="22.125" style="371" customWidth="1"/>
    <col min="7938" max="7938" width="17.75" style="371" customWidth="1"/>
    <col min="7939" max="7941" width="9.75" style="371" customWidth="1"/>
    <col min="7942" max="7942" width="9.625" style="371" customWidth="1"/>
    <col min="7943" max="7944" width="8.75" style="371" customWidth="1"/>
    <col min="7945" max="7945" width="9.625" style="371" customWidth="1"/>
    <col min="7946" max="7946" width="8" style="371" customWidth="1"/>
    <col min="7947" max="7947" width="7.5" style="371" customWidth="1"/>
    <col min="7948" max="8191" width="7.75" style="371"/>
    <col min="8192" max="8192" width="50.5" style="371" customWidth="1"/>
    <col min="8193" max="8193" width="22.125" style="371" customWidth="1"/>
    <col min="8194" max="8194" width="17.75" style="371" customWidth="1"/>
    <col min="8195" max="8197" width="9.75" style="371" customWidth="1"/>
    <col min="8198" max="8198" width="9.625" style="371" customWidth="1"/>
    <col min="8199" max="8200" width="8.75" style="371" customWidth="1"/>
    <col min="8201" max="8201" width="9.625" style="371" customWidth="1"/>
    <col min="8202" max="8202" width="8" style="371" customWidth="1"/>
    <col min="8203" max="8203" width="7.5" style="371" customWidth="1"/>
    <col min="8204" max="8447" width="7.75" style="371"/>
    <col min="8448" max="8448" width="50.5" style="371" customWidth="1"/>
    <col min="8449" max="8449" width="22.125" style="371" customWidth="1"/>
    <col min="8450" max="8450" width="17.75" style="371" customWidth="1"/>
    <col min="8451" max="8453" width="9.75" style="371" customWidth="1"/>
    <col min="8454" max="8454" width="9.625" style="371" customWidth="1"/>
    <col min="8455" max="8456" width="8.75" style="371" customWidth="1"/>
    <col min="8457" max="8457" width="9.625" style="371" customWidth="1"/>
    <col min="8458" max="8458" width="8" style="371" customWidth="1"/>
    <col min="8459" max="8459" width="7.5" style="371" customWidth="1"/>
    <col min="8460" max="8703" width="7.75" style="371"/>
    <col min="8704" max="8704" width="50.5" style="371" customWidth="1"/>
    <col min="8705" max="8705" width="22.125" style="371" customWidth="1"/>
    <col min="8706" max="8706" width="17.75" style="371" customWidth="1"/>
    <col min="8707" max="8709" width="9.75" style="371" customWidth="1"/>
    <col min="8710" max="8710" width="9.625" style="371" customWidth="1"/>
    <col min="8711" max="8712" width="8.75" style="371" customWidth="1"/>
    <col min="8713" max="8713" width="9.625" style="371" customWidth="1"/>
    <col min="8714" max="8714" width="8" style="371" customWidth="1"/>
    <col min="8715" max="8715" width="7.5" style="371" customWidth="1"/>
    <col min="8716" max="8959" width="7.75" style="371"/>
    <col min="8960" max="8960" width="50.5" style="371" customWidth="1"/>
    <col min="8961" max="8961" width="22.125" style="371" customWidth="1"/>
    <col min="8962" max="8962" width="17.75" style="371" customWidth="1"/>
    <col min="8963" max="8965" width="9.75" style="371" customWidth="1"/>
    <col min="8966" max="8966" width="9.625" style="371" customWidth="1"/>
    <col min="8967" max="8968" width="8.75" style="371" customWidth="1"/>
    <col min="8969" max="8969" width="9.625" style="371" customWidth="1"/>
    <col min="8970" max="8970" width="8" style="371" customWidth="1"/>
    <col min="8971" max="8971" width="7.5" style="371" customWidth="1"/>
    <col min="8972" max="9215" width="7.75" style="371"/>
    <col min="9216" max="9216" width="50.5" style="371" customWidth="1"/>
    <col min="9217" max="9217" width="22.125" style="371" customWidth="1"/>
    <col min="9218" max="9218" width="17.75" style="371" customWidth="1"/>
    <col min="9219" max="9221" width="9.75" style="371" customWidth="1"/>
    <col min="9222" max="9222" width="9.625" style="371" customWidth="1"/>
    <col min="9223" max="9224" width="8.75" style="371" customWidth="1"/>
    <col min="9225" max="9225" width="9.625" style="371" customWidth="1"/>
    <col min="9226" max="9226" width="8" style="371" customWidth="1"/>
    <col min="9227" max="9227" width="7.5" style="371" customWidth="1"/>
    <col min="9228" max="9471" width="7.75" style="371"/>
    <col min="9472" max="9472" width="50.5" style="371" customWidth="1"/>
    <col min="9473" max="9473" width="22.125" style="371" customWidth="1"/>
    <col min="9474" max="9474" width="17.75" style="371" customWidth="1"/>
    <col min="9475" max="9477" width="9.75" style="371" customWidth="1"/>
    <col min="9478" max="9478" width="9.625" style="371" customWidth="1"/>
    <col min="9479" max="9480" width="8.75" style="371" customWidth="1"/>
    <col min="9481" max="9481" width="9.625" style="371" customWidth="1"/>
    <col min="9482" max="9482" width="8" style="371" customWidth="1"/>
    <col min="9483" max="9483" width="7.5" style="371" customWidth="1"/>
    <col min="9484" max="9727" width="7.75" style="371"/>
    <col min="9728" max="9728" width="50.5" style="371" customWidth="1"/>
    <col min="9729" max="9729" width="22.125" style="371" customWidth="1"/>
    <col min="9730" max="9730" width="17.75" style="371" customWidth="1"/>
    <col min="9731" max="9733" width="9.75" style="371" customWidth="1"/>
    <col min="9734" max="9734" width="9.625" style="371" customWidth="1"/>
    <col min="9735" max="9736" width="8.75" style="371" customWidth="1"/>
    <col min="9737" max="9737" width="9.625" style="371" customWidth="1"/>
    <col min="9738" max="9738" width="8" style="371" customWidth="1"/>
    <col min="9739" max="9739" width="7.5" style="371" customWidth="1"/>
    <col min="9740" max="9983" width="7.75" style="371"/>
    <col min="9984" max="9984" width="50.5" style="371" customWidth="1"/>
    <col min="9985" max="9985" width="22.125" style="371" customWidth="1"/>
    <col min="9986" max="9986" width="17.75" style="371" customWidth="1"/>
    <col min="9987" max="9989" width="9.75" style="371" customWidth="1"/>
    <col min="9990" max="9990" width="9.625" style="371" customWidth="1"/>
    <col min="9991" max="9992" width="8.75" style="371" customWidth="1"/>
    <col min="9993" max="9993" width="9.625" style="371" customWidth="1"/>
    <col min="9994" max="9994" width="8" style="371" customWidth="1"/>
    <col min="9995" max="9995" width="7.5" style="371" customWidth="1"/>
    <col min="9996" max="10239" width="7.75" style="371"/>
    <col min="10240" max="10240" width="50.5" style="371" customWidth="1"/>
    <col min="10241" max="10241" width="22.125" style="371" customWidth="1"/>
    <col min="10242" max="10242" width="17.75" style="371" customWidth="1"/>
    <col min="10243" max="10245" width="9.75" style="371" customWidth="1"/>
    <col min="10246" max="10246" width="9.625" style="371" customWidth="1"/>
    <col min="10247" max="10248" width="8.75" style="371" customWidth="1"/>
    <col min="10249" max="10249" width="9.625" style="371" customWidth="1"/>
    <col min="10250" max="10250" width="8" style="371" customWidth="1"/>
    <col min="10251" max="10251" width="7.5" style="371" customWidth="1"/>
    <col min="10252" max="10495" width="7.75" style="371"/>
    <col min="10496" max="10496" width="50.5" style="371" customWidth="1"/>
    <col min="10497" max="10497" width="22.125" style="371" customWidth="1"/>
    <col min="10498" max="10498" width="17.75" style="371" customWidth="1"/>
    <col min="10499" max="10501" width="9.75" style="371" customWidth="1"/>
    <col min="10502" max="10502" width="9.625" style="371" customWidth="1"/>
    <col min="10503" max="10504" width="8.75" style="371" customWidth="1"/>
    <col min="10505" max="10505" width="9.625" style="371" customWidth="1"/>
    <col min="10506" max="10506" width="8" style="371" customWidth="1"/>
    <col min="10507" max="10507" width="7.5" style="371" customWidth="1"/>
    <col min="10508" max="10751" width="7.75" style="371"/>
    <col min="10752" max="10752" width="50.5" style="371" customWidth="1"/>
    <col min="10753" max="10753" width="22.125" style="371" customWidth="1"/>
    <col min="10754" max="10754" width="17.75" style="371" customWidth="1"/>
    <col min="10755" max="10757" width="9.75" style="371" customWidth="1"/>
    <col min="10758" max="10758" width="9.625" style="371" customWidth="1"/>
    <col min="10759" max="10760" width="8.75" style="371" customWidth="1"/>
    <col min="10761" max="10761" width="9.625" style="371" customWidth="1"/>
    <col min="10762" max="10762" width="8" style="371" customWidth="1"/>
    <col min="10763" max="10763" width="7.5" style="371" customWidth="1"/>
    <col min="10764" max="11007" width="7.75" style="371"/>
    <col min="11008" max="11008" width="50.5" style="371" customWidth="1"/>
    <col min="11009" max="11009" width="22.125" style="371" customWidth="1"/>
    <col min="11010" max="11010" width="17.75" style="371" customWidth="1"/>
    <col min="11011" max="11013" width="9.75" style="371" customWidth="1"/>
    <col min="11014" max="11014" width="9.625" style="371" customWidth="1"/>
    <col min="11015" max="11016" width="8.75" style="371" customWidth="1"/>
    <col min="11017" max="11017" width="9.625" style="371" customWidth="1"/>
    <col min="11018" max="11018" width="8" style="371" customWidth="1"/>
    <col min="11019" max="11019" width="7.5" style="371" customWidth="1"/>
    <col min="11020" max="11263" width="7.75" style="371"/>
    <col min="11264" max="11264" width="50.5" style="371" customWidth="1"/>
    <col min="11265" max="11265" width="22.125" style="371" customWidth="1"/>
    <col min="11266" max="11266" width="17.75" style="371" customWidth="1"/>
    <col min="11267" max="11269" width="9.75" style="371" customWidth="1"/>
    <col min="11270" max="11270" width="9.625" style="371" customWidth="1"/>
    <col min="11271" max="11272" width="8.75" style="371" customWidth="1"/>
    <col min="11273" max="11273" width="9.625" style="371" customWidth="1"/>
    <col min="11274" max="11274" width="8" style="371" customWidth="1"/>
    <col min="11275" max="11275" width="7.5" style="371" customWidth="1"/>
    <col min="11276" max="11519" width="7.75" style="371"/>
    <col min="11520" max="11520" width="50.5" style="371" customWidth="1"/>
    <col min="11521" max="11521" width="22.125" style="371" customWidth="1"/>
    <col min="11522" max="11522" width="17.75" style="371" customWidth="1"/>
    <col min="11523" max="11525" width="9.75" style="371" customWidth="1"/>
    <col min="11526" max="11526" width="9.625" style="371" customWidth="1"/>
    <col min="11527" max="11528" width="8.75" style="371" customWidth="1"/>
    <col min="11529" max="11529" width="9.625" style="371" customWidth="1"/>
    <col min="11530" max="11530" width="8" style="371" customWidth="1"/>
    <col min="11531" max="11531" width="7.5" style="371" customWidth="1"/>
    <col min="11532" max="11775" width="7.75" style="371"/>
    <col min="11776" max="11776" width="50.5" style="371" customWidth="1"/>
    <col min="11777" max="11777" width="22.125" style="371" customWidth="1"/>
    <col min="11778" max="11778" width="17.75" style="371" customWidth="1"/>
    <col min="11779" max="11781" width="9.75" style="371" customWidth="1"/>
    <col min="11782" max="11782" width="9.625" style="371" customWidth="1"/>
    <col min="11783" max="11784" width="8.75" style="371" customWidth="1"/>
    <col min="11785" max="11785" width="9.625" style="371" customWidth="1"/>
    <col min="11786" max="11786" width="8" style="371" customWidth="1"/>
    <col min="11787" max="11787" width="7.5" style="371" customWidth="1"/>
    <col min="11788" max="12031" width="7.75" style="371"/>
    <col min="12032" max="12032" width="50.5" style="371" customWidth="1"/>
    <col min="12033" max="12033" width="22.125" style="371" customWidth="1"/>
    <col min="12034" max="12034" width="17.75" style="371" customWidth="1"/>
    <col min="12035" max="12037" width="9.75" style="371" customWidth="1"/>
    <col min="12038" max="12038" width="9.625" style="371" customWidth="1"/>
    <col min="12039" max="12040" width="8.75" style="371" customWidth="1"/>
    <col min="12041" max="12041" width="9.625" style="371" customWidth="1"/>
    <col min="12042" max="12042" width="8" style="371" customWidth="1"/>
    <col min="12043" max="12043" width="7.5" style="371" customWidth="1"/>
    <col min="12044" max="12287" width="7.75" style="371"/>
    <col min="12288" max="12288" width="50.5" style="371" customWidth="1"/>
    <col min="12289" max="12289" width="22.125" style="371" customWidth="1"/>
    <col min="12290" max="12290" width="17.75" style="371" customWidth="1"/>
    <col min="12291" max="12293" width="9.75" style="371" customWidth="1"/>
    <col min="12294" max="12294" width="9.625" style="371" customWidth="1"/>
    <col min="12295" max="12296" width="8.75" style="371" customWidth="1"/>
    <col min="12297" max="12297" width="9.625" style="371" customWidth="1"/>
    <col min="12298" max="12298" width="8" style="371" customWidth="1"/>
    <col min="12299" max="12299" width="7.5" style="371" customWidth="1"/>
    <col min="12300" max="12543" width="7.75" style="371"/>
    <col min="12544" max="12544" width="50.5" style="371" customWidth="1"/>
    <col min="12545" max="12545" width="22.125" style="371" customWidth="1"/>
    <col min="12546" max="12546" width="17.75" style="371" customWidth="1"/>
    <col min="12547" max="12549" width="9.75" style="371" customWidth="1"/>
    <col min="12550" max="12550" width="9.625" style="371" customWidth="1"/>
    <col min="12551" max="12552" width="8.75" style="371" customWidth="1"/>
    <col min="12553" max="12553" width="9.625" style="371" customWidth="1"/>
    <col min="12554" max="12554" width="8" style="371" customWidth="1"/>
    <col min="12555" max="12555" width="7.5" style="371" customWidth="1"/>
    <col min="12556" max="12799" width="7.75" style="371"/>
    <col min="12800" max="12800" width="50.5" style="371" customWidth="1"/>
    <col min="12801" max="12801" width="22.125" style="371" customWidth="1"/>
    <col min="12802" max="12802" width="17.75" style="371" customWidth="1"/>
    <col min="12803" max="12805" width="9.75" style="371" customWidth="1"/>
    <col min="12806" max="12806" width="9.625" style="371" customWidth="1"/>
    <col min="12807" max="12808" width="8.75" style="371" customWidth="1"/>
    <col min="12809" max="12809" width="9.625" style="371" customWidth="1"/>
    <col min="12810" max="12810" width="8" style="371" customWidth="1"/>
    <col min="12811" max="12811" width="7.5" style="371" customWidth="1"/>
    <col min="12812" max="13055" width="7.75" style="371"/>
    <col min="13056" max="13056" width="50.5" style="371" customWidth="1"/>
    <col min="13057" max="13057" width="22.125" style="371" customWidth="1"/>
    <col min="13058" max="13058" width="17.75" style="371" customWidth="1"/>
    <col min="13059" max="13061" width="9.75" style="371" customWidth="1"/>
    <col min="13062" max="13062" width="9.625" style="371" customWidth="1"/>
    <col min="13063" max="13064" width="8.75" style="371" customWidth="1"/>
    <col min="13065" max="13065" width="9.625" style="371" customWidth="1"/>
    <col min="13066" max="13066" width="8" style="371" customWidth="1"/>
    <col min="13067" max="13067" width="7.5" style="371" customWidth="1"/>
    <col min="13068" max="13311" width="7.75" style="371"/>
    <col min="13312" max="13312" width="50.5" style="371" customWidth="1"/>
    <col min="13313" max="13313" width="22.125" style="371" customWidth="1"/>
    <col min="13314" max="13314" width="17.75" style="371" customWidth="1"/>
    <col min="13315" max="13317" width="9.75" style="371" customWidth="1"/>
    <col min="13318" max="13318" width="9.625" style="371" customWidth="1"/>
    <col min="13319" max="13320" width="8.75" style="371" customWidth="1"/>
    <col min="13321" max="13321" width="9.625" style="371" customWidth="1"/>
    <col min="13322" max="13322" width="8" style="371" customWidth="1"/>
    <col min="13323" max="13323" width="7.5" style="371" customWidth="1"/>
    <col min="13324" max="13567" width="7.75" style="371"/>
    <col min="13568" max="13568" width="50.5" style="371" customWidth="1"/>
    <col min="13569" max="13569" width="22.125" style="371" customWidth="1"/>
    <col min="13570" max="13570" width="17.75" style="371" customWidth="1"/>
    <col min="13571" max="13573" width="9.75" style="371" customWidth="1"/>
    <col min="13574" max="13574" width="9.625" style="371" customWidth="1"/>
    <col min="13575" max="13576" width="8.75" style="371" customWidth="1"/>
    <col min="13577" max="13577" width="9.625" style="371" customWidth="1"/>
    <col min="13578" max="13578" width="8" style="371" customWidth="1"/>
    <col min="13579" max="13579" width="7.5" style="371" customWidth="1"/>
    <col min="13580" max="13823" width="7.75" style="371"/>
    <col min="13824" max="13824" width="50.5" style="371" customWidth="1"/>
    <col min="13825" max="13825" width="22.125" style="371" customWidth="1"/>
    <col min="13826" max="13826" width="17.75" style="371" customWidth="1"/>
    <col min="13827" max="13829" width="9.75" style="371" customWidth="1"/>
    <col min="13830" max="13830" width="9.625" style="371" customWidth="1"/>
    <col min="13831" max="13832" width="8.75" style="371" customWidth="1"/>
    <col min="13833" max="13833" width="9.625" style="371" customWidth="1"/>
    <col min="13834" max="13834" width="8" style="371" customWidth="1"/>
    <col min="13835" max="13835" width="7.5" style="371" customWidth="1"/>
    <col min="13836" max="14079" width="7.75" style="371"/>
    <col min="14080" max="14080" width="50.5" style="371" customWidth="1"/>
    <col min="14081" max="14081" width="22.125" style="371" customWidth="1"/>
    <col min="14082" max="14082" width="17.75" style="371" customWidth="1"/>
    <col min="14083" max="14085" width="9.75" style="371" customWidth="1"/>
    <col min="14086" max="14086" width="9.625" style="371" customWidth="1"/>
    <col min="14087" max="14088" width="8.75" style="371" customWidth="1"/>
    <col min="14089" max="14089" width="9.625" style="371" customWidth="1"/>
    <col min="14090" max="14090" width="8" style="371" customWidth="1"/>
    <col min="14091" max="14091" width="7.5" style="371" customWidth="1"/>
    <col min="14092" max="14335" width="7.75" style="371"/>
    <col min="14336" max="14336" width="50.5" style="371" customWidth="1"/>
    <col min="14337" max="14337" width="22.125" style="371" customWidth="1"/>
    <col min="14338" max="14338" width="17.75" style="371" customWidth="1"/>
    <col min="14339" max="14341" width="9.75" style="371" customWidth="1"/>
    <col min="14342" max="14342" width="9.625" style="371" customWidth="1"/>
    <col min="14343" max="14344" width="8.75" style="371" customWidth="1"/>
    <col min="14345" max="14345" width="9.625" style="371" customWidth="1"/>
    <col min="14346" max="14346" width="8" style="371" customWidth="1"/>
    <col min="14347" max="14347" width="7.5" style="371" customWidth="1"/>
    <col min="14348" max="14591" width="7.75" style="371"/>
    <col min="14592" max="14592" width="50.5" style="371" customWidth="1"/>
    <col min="14593" max="14593" width="22.125" style="371" customWidth="1"/>
    <col min="14594" max="14594" width="17.75" style="371" customWidth="1"/>
    <col min="14595" max="14597" width="9.75" style="371" customWidth="1"/>
    <col min="14598" max="14598" width="9.625" style="371" customWidth="1"/>
    <col min="14599" max="14600" width="8.75" style="371" customWidth="1"/>
    <col min="14601" max="14601" width="9.625" style="371" customWidth="1"/>
    <col min="14602" max="14602" width="8" style="371" customWidth="1"/>
    <col min="14603" max="14603" width="7.5" style="371" customWidth="1"/>
    <col min="14604" max="14847" width="7.75" style="371"/>
    <col min="14848" max="14848" width="50.5" style="371" customWidth="1"/>
    <col min="14849" max="14849" width="22.125" style="371" customWidth="1"/>
    <col min="14850" max="14850" width="17.75" style="371" customWidth="1"/>
    <col min="14851" max="14853" width="9.75" style="371" customWidth="1"/>
    <col min="14854" max="14854" width="9.625" style="371" customWidth="1"/>
    <col min="14855" max="14856" width="8.75" style="371" customWidth="1"/>
    <col min="14857" max="14857" width="9.625" style="371" customWidth="1"/>
    <col min="14858" max="14858" width="8" style="371" customWidth="1"/>
    <col min="14859" max="14859" width="7.5" style="371" customWidth="1"/>
    <col min="14860" max="15103" width="7.75" style="371"/>
    <col min="15104" max="15104" width="50.5" style="371" customWidth="1"/>
    <col min="15105" max="15105" width="22.125" style="371" customWidth="1"/>
    <col min="15106" max="15106" width="17.75" style="371" customWidth="1"/>
    <col min="15107" max="15109" width="9.75" style="371" customWidth="1"/>
    <col min="15110" max="15110" width="9.625" style="371" customWidth="1"/>
    <col min="15111" max="15112" width="8.75" style="371" customWidth="1"/>
    <col min="15113" max="15113" width="9.625" style="371" customWidth="1"/>
    <col min="15114" max="15114" width="8" style="371" customWidth="1"/>
    <col min="15115" max="15115" width="7.5" style="371" customWidth="1"/>
    <col min="15116" max="15359" width="7.75" style="371"/>
    <col min="15360" max="15360" width="50.5" style="371" customWidth="1"/>
    <col min="15361" max="15361" width="22.125" style="371" customWidth="1"/>
    <col min="15362" max="15362" width="17.75" style="371" customWidth="1"/>
    <col min="15363" max="15365" width="9.75" style="371" customWidth="1"/>
    <col min="15366" max="15366" width="9.625" style="371" customWidth="1"/>
    <col min="15367" max="15368" width="8.75" style="371" customWidth="1"/>
    <col min="15369" max="15369" width="9.625" style="371" customWidth="1"/>
    <col min="15370" max="15370" width="8" style="371" customWidth="1"/>
    <col min="15371" max="15371" width="7.5" style="371" customWidth="1"/>
    <col min="15372" max="15615" width="7.75" style="371"/>
    <col min="15616" max="15616" width="50.5" style="371" customWidth="1"/>
    <col min="15617" max="15617" width="22.125" style="371" customWidth="1"/>
    <col min="15618" max="15618" width="17.75" style="371" customWidth="1"/>
    <col min="15619" max="15621" width="9.75" style="371" customWidth="1"/>
    <col min="15622" max="15622" width="9.625" style="371" customWidth="1"/>
    <col min="15623" max="15624" width="8.75" style="371" customWidth="1"/>
    <col min="15625" max="15625" width="9.625" style="371" customWidth="1"/>
    <col min="15626" max="15626" width="8" style="371" customWidth="1"/>
    <col min="15627" max="15627" width="7.5" style="371" customWidth="1"/>
    <col min="15628" max="15871" width="7.75" style="371"/>
    <col min="15872" max="15872" width="50.5" style="371" customWidth="1"/>
    <col min="15873" max="15873" width="22.125" style="371" customWidth="1"/>
    <col min="15874" max="15874" width="17.75" style="371" customWidth="1"/>
    <col min="15875" max="15877" width="9.75" style="371" customWidth="1"/>
    <col min="15878" max="15878" width="9.625" style="371" customWidth="1"/>
    <col min="15879" max="15880" width="8.75" style="371" customWidth="1"/>
    <col min="15881" max="15881" width="9.625" style="371" customWidth="1"/>
    <col min="15882" max="15882" width="8" style="371" customWidth="1"/>
    <col min="15883" max="15883" width="7.5" style="371" customWidth="1"/>
    <col min="15884" max="16127" width="7.75" style="371"/>
    <col min="16128" max="16128" width="50.5" style="371" customWidth="1"/>
    <col min="16129" max="16129" width="22.125" style="371" customWidth="1"/>
    <col min="16130" max="16130" width="17.75" style="371" customWidth="1"/>
    <col min="16131" max="16133" width="9.75" style="371" customWidth="1"/>
    <col min="16134" max="16134" width="9.625" style="371" customWidth="1"/>
    <col min="16135" max="16136" width="8.75" style="371" customWidth="1"/>
    <col min="16137" max="16137" width="9.625" style="371" customWidth="1"/>
    <col min="16138" max="16138" width="8" style="371" customWidth="1"/>
    <col min="16139" max="16139" width="7.5" style="371" customWidth="1"/>
    <col min="16140" max="16384" width="7.75" style="371"/>
  </cols>
  <sheetData>
    <row r="1" spans="1:11" ht="17.25" customHeight="1">
      <c r="A1" s="1176" t="s">
        <v>1823</v>
      </c>
      <c r="B1" s="1177"/>
      <c r="C1" s="1177"/>
      <c r="D1" s="1177"/>
      <c r="E1" s="1177"/>
      <c r="F1" s="1177"/>
      <c r="G1" s="1177"/>
      <c r="H1" s="1177"/>
      <c r="I1" s="1177"/>
      <c r="J1" s="1177"/>
      <c r="K1" s="1177"/>
    </row>
    <row r="2" spans="1:11" ht="70.5" customHeight="1">
      <c r="A2" s="1178" t="s">
        <v>1600</v>
      </c>
      <c r="B2" s="1178"/>
      <c r="C2" s="1178" t="s">
        <v>92</v>
      </c>
      <c r="D2" s="1179"/>
      <c r="E2" s="1179"/>
      <c r="F2" s="1178" t="s">
        <v>93</v>
      </c>
      <c r="G2" s="1179"/>
      <c r="H2" s="1179"/>
      <c r="I2" s="1178" t="s">
        <v>94</v>
      </c>
      <c r="J2" s="1179"/>
      <c r="K2" s="1179"/>
    </row>
    <row r="3" spans="1:11">
      <c r="A3" s="1172"/>
      <c r="B3" s="1173"/>
      <c r="C3" s="469" t="s">
        <v>7</v>
      </c>
      <c r="D3" s="469" t="s">
        <v>3</v>
      </c>
      <c r="E3" s="469" t="s">
        <v>4</v>
      </c>
      <c r="F3" s="469" t="s">
        <v>7</v>
      </c>
      <c r="G3" s="469" t="s">
        <v>3</v>
      </c>
      <c r="H3" s="469" t="s">
        <v>4</v>
      </c>
      <c r="I3" s="469" t="s">
        <v>7</v>
      </c>
      <c r="J3" s="469" t="s">
        <v>3</v>
      </c>
      <c r="K3" s="469" t="s">
        <v>4</v>
      </c>
    </row>
    <row r="4" spans="1:11">
      <c r="A4" s="1174"/>
      <c r="B4" s="1175"/>
      <c r="C4" s="469" t="s">
        <v>66</v>
      </c>
      <c r="D4" s="469" t="s">
        <v>66</v>
      </c>
      <c r="E4" s="469" t="s">
        <v>66</v>
      </c>
      <c r="F4" s="469" t="s">
        <v>66</v>
      </c>
      <c r="G4" s="469" t="s">
        <v>66</v>
      </c>
      <c r="H4" s="469" t="s">
        <v>66</v>
      </c>
      <c r="I4" s="469" t="s">
        <v>551</v>
      </c>
      <c r="J4" s="469" t="s">
        <v>551</v>
      </c>
      <c r="K4" s="469" t="s">
        <v>551</v>
      </c>
    </row>
    <row r="5" spans="1:11">
      <c r="A5" s="1169" t="s">
        <v>53</v>
      </c>
      <c r="B5" s="476" t="s">
        <v>96</v>
      </c>
      <c r="C5" s="478">
        <v>188303</v>
      </c>
      <c r="D5" s="478">
        <v>96520</v>
      </c>
      <c r="E5" s="478">
        <v>91783</v>
      </c>
      <c r="F5" s="478">
        <v>9224</v>
      </c>
      <c r="G5" s="478">
        <v>4762</v>
      </c>
      <c r="H5" s="478">
        <v>4462</v>
      </c>
      <c r="I5" s="477">
        <v>4.9000000000000004</v>
      </c>
      <c r="J5" s="477">
        <v>4.9000000000000004</v>
      </c>
      <c r="K5" s="477">
        <v>4.9000000000000004</v>
      </c>
    </row>
    <row r="6" spans="1:11">
      <c r="A6" s="1170"/>
      <c r="B6" s="476" t="s">
        <v>12</v>
      </c>
      <c r="C6" s="478">
        <v>193751</v>
      </c>
      <c r="D6" s="478">
        <v>99639</v>
      </c>
      <c r="E6" s="478">
        <v>94112</v>
      </c>
      <c r="F6" s="478">
        <v>8468</v>
      </c>
      <c r="G6" s="478">
        <v>4284</v>
      </c>
      <c r="H6" s="478">
        <v>4184</v>
      </c>
      <c r="I6" s="477">
        <v>4.4000000000000004</v>
      </c>
      <c r="J6" s="477">
        <v>4.3</v>
      </c>
      <c r="K6" s="477">
        <v>4.4000000000000004</v>
      </c>
    </row>
    <row r="7" spans="1:11">
      <c r="A7" s="1170"/>
      <c r="B7" s="476" t="s">
        <v>13</v>
      </c>
      <c r="C7" s="478">
        <v>273993</v>
      </c>
      <c r="D7" s="478">
        <v>140860</v>
      </c>
      <c r="E7" s="478">
        <v>133133</v>
      </c>
      <c r="F7" s="478">
        <v>11376</v>
      </c>
      <c r="G7" s="478">
        <v>5779</v>
      </c>
      <c r="H7" s="478">
        <v>5597</v>
      </c>
      <c r="I7" s="477">
        <v>4.2</v>
      </c>
      <c r="J7" s="477">
        <v>4.0999999999999996</v>
      </c>
      <c r="K7" s="477">
        <v>4.2</v>
      </c>
    </row>
    <row r="8" spans="1:11">
      <c r="A8" s="1170"/>
      <c r="B8" s="476" t="s">
        <v>97</v>
      </c>
      <c r="C8" s="478">
        <v>393684</v>
      </c>
      <c r="D8" s="478">
        <v>201614</v>
      </c>
      <c r="E8" s="478">
        <v>192070</v>
      </c>
      <c r="F8" s="478">
        <v>18242</v>
      </c>
      <c r="G8" s="478">
        <v>9182</v>
      </c>
      <c r="H8" s="478">
        <v>9060</v>
      </c>
      <c r="I8" s="477">
        <v>4.5999999999999996</v>
      </c>
      <c r="J8" s="477">
        <v>4.5999999999999996</v>
      </c>
      <c r="K8" s="477">
        <v>4.7</v>
      </c>
    </row>
    <row r="9" spans="1:11">
      <c r="A9" s="1170"/>
      <c r="B9" s="476" t="s">
        <v>98</v>
      </c>
      <c r="C9" s="478">
        <v>264328</v>
      </c>
      <c r="D9" s="478">
        <v>135317</v>
      </c>
      <c r="E9" s="478">
        <v>129011</v>
      </c>
      <c r="F9" s="478">
        <v>16518</v>
      </c>
      <c r="G9" s="478">
        <v>8326</v>
      </c>
      <c r="H9" s="478">
        <v>8192</v>
      </c>
      <c r="I9" s="477">
        <v>6.2</v>
      </c>
      <c r="J9" s="477">
        <v>6.2</v>
      </c>
      <c r="K9" s="477">
        <v>6.3</v>
      </c>
    </row>
    <row r="10" spans="1:11">
      <c r="A10" s="1170"/>
      <c r="B10" s="476" t="s">
        <v>99</v>
      </c>
      <c r="C10" s="478">
        <v>169681</v>
      </c>
      <c r="D10" s="478">
        <v>87568</v>
      </c>
      <c r="E10" s="478">
        <v>82113</v>
      </c>
      <c r="F10" s="478">
        <v>11387</v>
      </c>
      <c r="G10" s="478">
        <v>5900</v>
      </c>
      <c r="H10" s="478">
        <v>5487</v>
      </c>
      <c r="I10" s="477">
        <v>6.7</v>
      </c>
      <c r="J10" s="477">
        <v>6.7</v>
      </c>
      <c r="K10" s="477">
        <v>6.7</v>
      </c>
    </row>
    <row r="11" spans="1:11">
      <c r="A11" s="1170"/>
      <c r="B11" s="476" t="s">
        <v>100</v>
      </c>
      <c r="C11" s="478">
        <v>447241</v>
      </c>
      <c r="D11" s="478">
        <v>232059</v>
      </c>
      <c r="E11" s="478">
        <v>215182</v>
      </c>
      <c r="F11" s="478">
        <v>37509</v>
      </c>
      <c r="G11" s="478">
        <v>20187</v>
      </c>
      <c r="H11" s="478">
        <v>17322</v>
      </c>
      <c r="I11" s="477">
        <v>8.4</v>
      </c>
      <c r="J11" s="477">
        <v>8.6999999999999993</v>
      </c>
      <c r="K11" s="477">
        <v>8</v>
      </c>
    </row>
    <row r="12" spans="1:11">
      <c r="A12" s="1170"/>
      <c r="B12" s="476" t="s">
        <v>45</v>
      </c>
      <c r="C12" s="478">
        <v>441799</v>
      </c>
      <c r="D12" s="478">
        <v>226301</v>
      </c>
      <c r="E12" s="478">
        <v>215498</v>
      </c>
      <c r="F12" s="478">
        <v>44966</v>
      </c>
      <c r="G12" s="478">
        <v>23674</v>
      </c>
      <c r="H12" s="478">
        <v>21292</v>
      </c>
      <c r="I12" s="477">
        <v>10.199999999999999</v>
      </c>
      <c r="J12" s="477">
        <v>10.5</v>
      </c>
      <c r="K12" s="477">
        <v>9.9</v>
      </c>
    </row>
    <row r="13" spans="1:11">
      <c r="A13" s="1170"/>
      <c r="B13" s="476" t="s">
        <v>101</v>
      </c>
      <c r="C13" s="478">
        <v>439981</v>
      </c>
      <c r="D13" s="478">
        <v>220201</v>
      </c>
      <c r="E13" s="478">
        <v>219780</v>
      </c>
      <c r="F13" s="478">
        <v>49444</v>
      </c>
      <c r="G13" s="478">
        <v>24852</v>
      </c>
      <c r="H13" s="478">
        <v>24592</v>
      </c>
      <c r="I13" s="477">
        <v>11.2</v>
      </c>
      <c r="J13" s="477">
        <v>11.3</v>
      </c>
      <c r="K13" s="477">
        <v>11.2</v>
      </c>
    </row>
    <row r="14" spans="1:11">
      <c r="A14" s="1170"/>
      <c r="B14" s="476" t="s">
        <v>102</v>
      </c>
      <c r="C14" s="478">
        <v>429822</v>
      </c>
      <c r="D14" s="478">
        <v>214824</v>
      </c>
      <c r="E14" s="478">
        <v>214998</v>
      </c>
      <c r="F14" s="478">
        <v>51156</v>
      </c>
      <c r="G14" s="478">
        <v>25832</v>
      </c>
      <c r="H14" s="478">
        <v>25324</v>
      </c>
      <c r="I14" s="477">
        <v>11.9</v>
      </c>
      <c r="J14" s="477">
        <v>12</v>
      </c>
      <c r="K14" s="477">
        <v>11.8</v>
      </c>
    </row>
    <row r="15" spans="1:11">
      <c r="A15" s="1170"/>
      <c r="B15" s="476" t="s">
        <v>103</v>
      </c>
      <c r="C15" s="478">
        <v>537713</v>
      </c>
      <c r="D15" s="478">
        <v>268325</v>
      </c>
      <c r="E15" s="478">
        <v>269388</v>
      </c>
      <c r="F15" s="478">
        <v>49290</v>
      </c>
      <c r="G15" s="478">
        <v>25283</v>
      </c>
      <c r="H15" s="478">
        <v>24007</v>
      </c>
      <c r="I15" s="477">
        <v>9.1999999999999993</v>
      </c>
      <c r="J15" s="477">
        <v>9.4</v>
      </c>
      <c r="K15" s="477">
        <v>8.9</v>
      </c>
    </row>
    <row r="16" spans="1:11">
      <c r="A16" s="1170"/>
      <c r="B16" s="476" t="s">
        <v>104</v>
      </c>
      <c r="C16" s="478">
        <v>683881</v>
      </c>
      <c r="D16" s="478">
        <v>344778</v>
      </c>
      <c r="E16" s="478">
        <v>339103</v>
      </c>
      <c r="F16" s="478">
        <v>41730</v>
      </c>
      <c r="G16" s="478">
        <v>22321</v>
      </c>
      <c r="H16" s="478">
        <v>19409</v>
      </c>
      <c r="I16" s="477">
        <v>6.1</v>
      </c>
      <c r="J16" s="477">
        <v>6.5</v>
      </c>
      <c r="K16" s="477">
        <v>5.7</v>
      </c>
    </row>
    <row r="17" spans="1:11">
      <c r="A17" s="1170"/>
      <c r="B17" s="476" t="s">
        <v>105</v>
      </c>
      <c r="C17" s="478">
        <v>646982</v>
      </c>
      <c r="D17" s="478">
        <v>325409</v>
      </c>
      <c r="E17" s="478">
        <v>321573</v>
      </c>
      <c r="F17" s="478">
        <v>32566</v>
      </c>
      <c r="G17" s="478">
        <v>17521</v>
      </c>
      <c r="H17" s="478">
        <v>15045</v>
      </c>
      <c r="I17" s="477">
        <v>5</v>
      </c>
      <c r="J17" s="477">
        <v>5.4</v>
      </c>
      <c r="K17" s="477">
        <v>4.7</v>
      </c>
    </row>
    <row r="18" spans="1:11">
      <c r="A18" s="1170"/>
      <c r="B18" s="476" t="s">
        <v>106</v>
      </c>
      <c r="C18" s="478">
        <v>540187</v>
      </c>
      <c r="D18" s="478">
        <v>269071</v>
      </c>
      <c r="E18" s="478">
        <v>271116</v>
      </c>
      <c r="F18" s="478">
        <v>25692</v>
      </c>
      <c r="G18" s="478">
        <v>13196</v>
      </c>
      <c r="H18" s="478">
        <v>12496</v>
      </c>
      <c r="I18" s="477">
        <v>4.8</v>
      </c>
      <c r="J18" s="477">
        <v>4.9000000000000004</v>
      </c>
      <c r="K18" s="477">
        <v>4.5999999999999996</v>
      </c>
    </row>
    <row r="19" spans="1:11">
      <c r="A19" s="1170"/>
      <c r="B19" s="476" t="s">
        <v>107</v>
      </c>
      <c r="C19" s="478">
        <v>488251</v>
      </c>
      <c r="D19" s="478">
        <v>240572</v>
      </c>
      <c r="E19" s="478">
        <v>247679</v>
      </c>
      <c r="F19" s="478">
        <v>22271</v>
      </c>
      <c r="G19" s="478">
        <v>10342</v>
      </c>
      <c r="H19" s="478">
        <v>11929</v>
      </c>
      <c r="I19" s="477">
        <v>4.5999999999999996</v>
      </c>
      <c r="J19" s="477">
        <v>4.3</v>
      </c>
      <c r="K19" s="477">
        <v>4.8</v>
      </c>
    </row>
    <row r="20" spans="1:11">
      <c r="A20" s="1170"/>
      <c r="B20" s="476" t="s">
        <v>108</v>
      </c>
      <c r="C20" s="478">
        <v>840928</v>
      </c>
      <c r="D20" s="478">
        <v>402483</v>
      </c>
      <c r="E20" s="478">
        <v>438445</v>
      </c>
      <c r="F20" s="478">
        <v>32707</v>
      </c>
      <c r="G20" s="478">
        <v>17291</v>
      </c>
      <c r="H20" s="478">
        <v>15416</v>
      </c>
      <c r="I20" s="477">
        <v>3.9</v>
      </c>
      <c r="J20" s="477">
        <v>4.3</v>
      </c>
      <c r="K20" s="477">
        <v>3.5</v>
      </c>
    </row>
    <row r="21" spans="1:11">
      <c r="A21" s="1171"/>
      <c r="B21" s="476" t="s">
        <v>109</v>
      </c>
      <c r="C21" s="478">
        <v>810034</v>
      </c>
      <c r="D21" s="478">
        <v>316273</v>
      </c>
      <c r="E21" s="478">
        <v>493761</v>
      </c>
      <c r="F21" s="478">
        <v>14085</v>
      </c>
      <c r="G21" s="478">
        <v>7145</v>
      </c>
      <c r="H21" s="478">
        <v>6940</v>
      </c>
      <c r="I21" s="477">
        <v>1.7</v>
      </c>
      <c r="J21" s="477">
        <v>2.2999999999999998</v>
      </c>
      <c r="K21" s="477">
        <v>1.4</v>
      </c>
    </row>
    <row r="22" spans="1:11">
      <c r="A22" s="479"/>
      <c r="B22" s="480" t="s">
        <v>7</v>
      </c>
      <c r="C22" s="481">
        <v>7790559</v>
      </c>
      <c r="D22" s="481">
        <v>3821814</v>
      </c>
      <c r="E22" s="481">
        <v>3968745</v>
      </c>
      <c r="F22" s="481">
        <v>476631</v>
      </c>
      <c r="G22" s="481">
        <v>245877</v>
      </c>
      <c r="H22" s="481">
        <v>230754</v>
      </c>
      <c r="I22" s="482">
        <v>6.1</v>
      </c>
      <c r="J22" s="482">
        <v>6.4</v>
      </c>
      <c r="K22" s="482">
        <v>5.8</v>
      </c>
    </row>
    <row r="23" spans="1:11">
      <c r="A23" s="1169" t="s">
        <v>49</v>
      </c>
      <c r="B23" s="476" t="s">
        <v>96</v>
      </c>
      <c r="C23" s="478">
        <v>3226</v>
      </c>
      <c r="D23" s="478">
        <v>1677</v>
      </c>
      <c r="E23" s="478">
        <v>1549</v>
      </c>
      <c r="F23" s="478">
        <v>229</v>
      </c>
      <c r="G23" s="478">
        <v>119</v>
      </c>
      <c r="H23" s="478">
        <v>110</v>
      </c>
      <c r="I23" s="477">
        <v>7.1</v>
      </c>
      <c r="J23" s="477">
        <v>7.1</v>
      </c>
      <c r="K23" s="477">
        <v>7.1</v>
      </c>
    </row>
    <row r="24" spans="1:11">
      <c r="A24" s="1170"/>
      <c r="B24" s="476" t="s">
        <v>12</v>
      </c>
      <c r="C24" s="478">
        <v>3008</v>
      </c>
      <c r="D24" s="478">
        <v>1404</v>
      </c>
      <c r="E24" s="478">
        <v>1604</v>
      </c>
      <c r="F24" s="478">
        <v>198</v>
      </c>
      <c r="G24" s="478">
        <v>74</v>
      </c>
      <c r="H24" s="478">
        <v>124</v>
      </c>
      <c r="I24" s="477">
        <v>6.6</v>
      </c>
      <c r="J24" s="477">
        <v>5.3</v>
      </c>
      <c r="K24" s="477">
        <v>7.7</v>
      </c>
    </row>
    <row r="25" spans="1:11">
      <c r="A25" s="1170"/>
      <c r="B25" s="476" t="s">
        <v>13</v>
      </c>
      <c r="C25" s="478">
        <v>3894</v>
      </c>
      <c r="D25" s="478">
        <v>1930</v>
      </c>
      <c r="E25" s="478">
        <v>1964</v>
      </c>
      <c r="F25" s="478">
        <v>266</v>
      </c>
      <c r="G25" s="478">
        <v>117</v>
      </c>
      <c r="H25" s="478">
        <v>149</v>
      </c>
      <c r="I25" s="477">
        <v>6.8</v>
      </c>
      <c r="J25" s="477">
        <v>6.1</v>
      </c>
      <c r="K25" s="477">
        <v>7.6</v>
      </c>
    </row>
    <row r="26" spans="1:11">
      <c r="A26" s="1170"/>
      <c r="B26" s="476" t="s">
        <v>97</v>
      </c>
      <c r="C26" s="478">
        <v>5203</v>
      </c>
      <c r="D26" s="478">
        <v>2676</v>
      </c>
      <c r="E26" s="478">
        <v>2527</v>
      </c>
      <c r="F26" s="478">
        <v>439</v>
      </c>
      <c r="G26" s="478">
        <v>207</v>
      </c>
      <c r="H26" s="478">
        <v>232</v>
      </c>
      <c r="I26" s="477">
        <v>8.4</v>
      </c>
      <c r="J26" s="477">
        <v>7.7</v>
      </c>
      <c r="K26" s="477">
        <v>9.1999999999999993</v>
      </c>
    </row>
    <row r="27" spans="1:11">
      <c r="A27" s="1170"/>
      <c r="B27" s="476" t="s">
        <v>98</v>
      </c>
      <c r="C27" s="478">
        <v>3278</v>
      </c>
      <c r="D27" s="478">
        <v>1696</v>
      </c>
      <c r="E27" s="478">
        <v>1582</v>
      </c>
      <c r="F27" s="478">
        <v>341</v>
      </c>
      <c r="G27" s="478">
        <v>163</v>
      </c>
      <c r="H27" s="478">
        <v>178</v>
      </c>
      <c r="I27" s="477">
        <v>10.4</v>
      </c>
      <c r="J27" s="477">
        <v>9.6</v>
      </c>
      <c r="K27" s="477">
        <v>11.3</v>
      </c>
    </row>
    <row r="28" spans="1:11">
      <c r="A28" s="1170"/>
      <c r="B28" s="476" t="s">
        <v>99</v>
      </c>
      <c r="C28" s="478">
        <v>2246</v>
      </c>
      <c r="D28" s="478">
        <v>1179</v>
      </c>
      <c r="E28" s="478">
        <v>1067</v>
      </c>
      <c r="F28" s="478">
        <v>233</v>
      </c>
      <c r="G28" s="478">
        <v>111</v>
      </c>
      <c r="H28" s="478">
        <v>122</v>
      </c>
      <c r="I28" s="477">
        <v>10.4</v>
      </c>
      <c r="J28" s="477">
        <v>9.4</v>
      </c>
      <c r="K28" s="477">
        <v>11.4</v>
      </c>
    </row>
    <row r="29" spans="1:11">
      <c r="A29" s="1170"/>
      <c r="B29" s="476" t="s">
        <v>100</v>
      </c>
      <c r="C29" s="478">
        <v>7263</v>
      </c>
      <c r="D29" s="478">
        <v>3875</v>
      </c>
      <c r="E29" s="478">
        <v>3388</v>
      </c>
      <c r="F29" s="478">
        <v>1033</v>
      </c>
      <c r="G29" s="478">
        <v>567</v>
      </c>
      <c r="H29" s="478">
        <v>466</v>
      </c>
      <c r="I29" s="477">
        <v>14.2</v>
      </c>
      <c r="J29" s="477">
        <v>14.6</v>
      </c>
      <c r="K29" s="477">
        <v>13.8</v>
      </c>
    </row>
    <row r="30" spans="1:11">
      <c r="A30" s="1170"/>
      <c r="B30" s="476" t="s">
        <v>45</v>
      </c>
      <c r="C30" s="478">
        <v>8861</v>
      </c>
      <c r="D30" s="478">
        <v>4655</v>
      </c>
      <c r="E30" s="478">
        <v>4206</v>
      </c>
      <c r="F30" s="478">
        <v>1530</v>
      </c>
      <c r="G30" s="478">
        <v>801</v>
      </c>
      <c r="H30" s="478">
        <v>729</v>
      </c>
      <c r="I30" s="477">
        <v>17.3</v>
      </c>
      <c r="J30" s="477">
        <v>17.2</v>
      </c>
      <c r="K30" s="477">
        <v>17.3</v>
      </c>
    </row>
    <row r="31" spans="1:11">
      <c r="A31" s="1170"/>
      <c r="B31" s="476" t="s">
        <v>101</v>
      </c>
      <c r="C31" s="478">
        <v>8606</v>
      </c>
      <c r="D31" s="478">
        <v>4390</v>
      </c>
      <c r="E31" s="478">
        <v>4216</v>
      </c>
      <c r="F31" s="478">
        <v>1564</v>
      </c>
      <c r="G31" s="478">
        <v>773</v>
      </c>
      <c r="H31" s="478">
        <v>791</v>
      </c>
      <c r="I31" s="477">
        <v>18.2</v>
      </c>
      <c r="J31" s="477">
        <v>17.600000000000001</v>
      </c>
      <c r="K31" s="477">
        <v>18.8</v>
      </c>
    </row>
    <row r="32" spans="1:11">
      <c r="A32" s="1170"/>
      <c r="B32" s="476" t="s">
        <v>102</v>
      </c>
      <c r="C32" s="478">
        <v>7091</v>
      </c>
      <c r="D32" s="478">
        <v>3633</v>
      </c>
      <c r="E32" s="478">
        <v>3458</v>
      </c>
      <c r="F32" s="478">
        <v>1421</v>
      </c>
      <c r="G32" s="478">
        <v>715</v>
      </c>
      <c r="H32" s="478">
        <v>706</v>
      </c>
      <c r="I32" s="477">
        <v>20</v>
      </c>
      <c r="J32" s="477">
        <v>19.7</v>
      </c>
      <c r="K32" s="477">
        <v>20.399999999999999</v>
      </c>
    </row>
    <row r="33" spans="1:11">
      <c r="A33" s="1170"/>
      <c r="B33" s="476" t="s">
        <v>103</v>
      </c>
      <c r="C33" s="478">
        <v>7881</v>
      </c>
      <c r="D33" s="478">
        <v>3904</v>
      </c>
      <c r="E33" s="478">
        <v>3977</v>
      </c>
      <c r="F33" s="478">
        <v>1233</v>
      </c>
      <c r="G33" s="478">
        <v>617</v>
      </c>
      <c r="H33" s="478">
        <v>616</v>
      </c>
      <c r="I33" s="477">
        <v>15.6</v>
      </c>
      <c r="J33" s="477">
        <v>15.8</v>
      </c>
      <c r="K33" s="477">
        <v>15.5</v>
      </c>
    </row>
    <row r="34" spans="1:11">
      <c r="A34" s="1170"/>
      <c r="B34" s="476" t="s">
        <v>104</v>
      </c>
      <c r="C34" s="478">
        <v>9516</v>
      </c>
      <c r="D34" s="478">
        <v>4780</v>
      </c>
      <c r="E34" s="478">
        <v>4736</v>
      </c>
      <c r="F34" s="478">
        <v>986</v>
      </c>
      <c r="G34" s="478">
        <v>496</v>
      </c>
      <c r="H34" s="478">
        <v>490</v>
      </c>
      <c r="I34" s="477">
        <v>10.4</v>
      </c>
      <c r="J34" s="477">
        <v>10.4</v>
      </c>
      <c r="K34" s="477">
        <v>10.3</v>
      </c>
    </row>
    <row r="35" spans="1:11">
      <c r="A35" s="1170"/>
      <c r="B35" s="476" t="s">
        <v>105</v>
      </c>
      <c r="C35" s="478">
        <v>9505</v>
      </c>
      <c r="D35" s="478">
        <v>4826</v>
      </c>
      <c r="E35" s="478">
        <v>4679</v>
      </c>
      <c r="F35" s="478">
        <v>915</v>
      </c>
      <c r="G35" s="478">
        <v>468</v>
      </c>
      <c r="H35" s="478">
        <v>447</v>
      </c>
      <c r="I35" s="477">
        <v>9.6</v>
      </c>
      <c r="J35" s="477">
        <v>9.6999999999999993</v>
      </c>
      <c r="K35" s="477">
        <v>9.6</v>
      </c>
    </row>
    <row r="36" spans="1:11">
      <c r="A36" s="1170"/>
      <c r="B36" s="476" t="s">
        <v>106</v>
      </c>
      <c r="C36" s="478">
        <v>8163</v>
      </c>
      <c r="D36" s="478">
        <v>4106</v>
      </c>
      <c r="E36" s="478">
        <v>4057</v>
      </c>
      <c r="F36" s="478">
        <v>751</v>
      </c>
      <c r="G36" s="478">
        <v>401</v>
      </c>
      <c r="H36" s="478">
        <v>350</v>
      </c>
      <c r="I36" s="477">
        <v>9.1999999999999993</v>
      </c>
      <c r="J36" s="477">
        <v>9.8000000000000007</v>
      </c>
      <c r="K36" s="477">
        <v>8.6</v>
      </c>
    </row>
    <row r="37" spans="1:11">
      <c r="A37" s="1170"/>
      <c r="B37" s="476" t="s">
        <v>107</v>
      </c>
      <c r="C37" s="478">
        <v>7108</v>
      </c>
      <c r="D37" s="478">
        <v>3536</v>
      </c>
      <c r="E37" s="478">
        <v>3572</v>
      </c>
      <c r="F37" s="478">
        <v>708</v>
      </c>
      <c r="G37" s="478">
        <v>385</v>
      </c>
      <c r="H37" s="478">
        <v>323</v>
      </c>
      <c r="I37" s="477">
        <v>10</v>
      </c>
      <c r="J37" s="477">
        <v>10.9</v>
      </c>
      <c r="K37" s="477">
        <v>9</v>
      </c>
    </row>
    <row r="38" spans="1:11">
      <c r="A38" s="1170"/>
      <c r="B38" s="476" t="s">
        <v>108</v>
      </c>
      <c r="C38" s="478">
        <v>13331</v>
      </c>
      <c r="D38" s="478">
        <v>6233</v>
      </c>
      <c r="E38" s="478">
        <v>7098</v>
      </c>
      <c r="F38" s="478">
        <v>1013</v>
      </c>
      <c r="G38" s="478">
        <v>647</v>
      </c>
      <c r="H38" s="478">
        <v>366</v>
      </c>
      <c r="I38" s="477">
        <v>7.6</v>
      </c>
      <c r="J38" s="477">
        <v>10.4</v>
      </c>
      <c r="K38" s="477">
        <v>5.2</v>
      </c>
    </row>
    <row r="39" spans="1:11">
      <c r="A39" s="1171"/>
      <c r="B39" s="476" t="s">
        <v>109</v>
      </c>
      <c r="C39" s="478">
        <v>14277</v>
      </c>
      <c r="D39" s="478">
        <v>5849</v>
      </c>
      <c r="E39" s="478">
        <v>8428</v>
      </c>
      <c r="F39" s="478">
        <v>371</v>
      </c>
      <c r="G39" s="478">
        <v>236</v>
      </c>
      <c r="H39" s="478">
        <v>135</v>
      </c>
      <c r="I39" s="477">
        <v>2.6</v>
      </c>
      <c r="J39" s="477">
        <v>4</v>
      </c>
      <c r="K39" s="477">
        <v>1.6</v>
      </c>
    </row>
    <row r="40" spans="1:11">
      <c r="A40" s="479"/>
      <c r="B40" s="480" t="s">
        <v>7</v>
      </c>
      <c r="C40" s="481">
        <v>122457</v>
      </c>
      <c r="D40" s="481">
        <v>60349</v>
      </c>
      <c r="E40" s="481">
        <v>62108</v>
      </c>
      <c r="F40" s="481">
        <v>13231</v>
      </c>
      <c r="G40" s="481">
        <v>6897</v>
      </c>
      <c r="H40" s="481">
        <v>6334</v>
      </c>
      <c r="I40" s="482">
        <v>10.8</v>
      </c>
      <c r="J40" s="482">
        <v>11.4</v>
      </c>
      <c r="K40" s="482">
        <v>10.199999999999999</v>
      </c>
    </row>
    <row r="41" spans="1:11" s="6" customFormat="1" ht="14.25">
      <c r="A41" s="1128" t="s">
        <v>1924</v>
      </c>
      <c r="B41" s="1128"/>
      <c r="C41" s="1128"/>
      <c r="D41" s="1128"/>
      <c r="E41" s="1128"/>
      <c r="F41" s="1128"/>
      <c r="G41" s="17"/>
    </row>
  </sheetData>
  <mergeCells count="9">
    <mergeCell ref="A41:F41"/>
    <mergeCell ref="A23:A39"/>
    <mergeCell ref="A5:A21"/>
    <mergeCell ref="A3:B4"/>
    <mergeCell ref="A1:K1"/>
    <mergeCell ref="C2:E2"/>
    <mergeCell ref="F2:H2"/>
    <mergeCell ref="I2:K2"/>
    <mergeCell ref="A2:B2"/>
  </mergeCells>
  <pageMargins left="0.78740157499999996" right="0.78740157499999996" top="0.984251969" bottom="0.984251969" header="0.5" footer="0.5"/>
  <pageSetup orientation="landscape" horizontalDpi="300" verticalDpi="300" r:id="rId1"/>
  <headerFooter alignWithMargins="0">
    <oddFooter>&amp;CAbruf:16.02.2015 / 12:00:39, Seite &amp;P von &amp;N&amp;L&amp;R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showGridLines="0" workbookViewId="0">
      <selection activeCell="A21" sqref="A21:F21"/>
    </sheetView>
  </sheetViews>
  <sheetFormatPr baseColWidth="10" defaultRowHeight="12.75"/>
  <cols>
    <col min="1" max="1" width="24.125" style="75" bestFit="1" customWidth="1"/>
    <col min="2" max="2" width="8.75" style="75" customWidth="1"/>
    <col min="3" max="3" width="6.25" style="75" bestFit="1" customWidth="1"/>
    <col min="4" max="4" width="5.875" style="75" bestFit="1" customWidth="1"/>
    <col min="5" max="5" width="7.75" style="75" bestFit="1" customWidth="1"/>
    <col min="6" max="6" width="8.125" style="75" bestFit="1" customWidth="1"/>
    <col min="7" max="7" width="11.125" style="75" bestFit="1" customWidth="1"/>
    <col min="8" max="8" width="16.125" style="75" bestFit="1" customWidth="1"/>
    <col min="9" max="256" width="11" style="75"/>
    <col min="257" max="257" width="24.125" style="75" bestFit="1" customWidth="1"/>
    <col min="258" max="258" width="8.75" style="75" customWidth="1"/>
    <col min="259" max="259" width="6.25" style="75" bestFit="1" customWidth="1"/>
    <col min="260" max="260" width="5.875" style="75" bestFit="1" customWidth="1"/>
    <col min="261" max="261" width="7.75" style="75" bestFit="1" customWidth="1"/>
    <col min="262" max="262" width="8.125" style="75" bestFit="1" customWidth="1"/>
    <col min="263" max="263" width="11.125" style="75" bestFit="1" customWidth="1"/>
    <col min="264" max="264" width="16.125" style="75" bestFit="1" customWidth="1"/>
    <col min="265" max="512" width="11" style="75"/>
    <col min="513" max="513" width="24.125" style="75" bestFit="1" customWidth="1"/>
    <col min="514" max="514" width="8.75" style="75" customWidth="1"/>
    <col min="515" max="515" width="6.25" style="75" bestFit="1" customWidth="1"/>
    <col min="516" max="516" width="5.875" style="75" bestFit="1" customWidth="1"/>
    <col min="517" max="517" width="7.75" style="75" bestFit="1" customWidth="1"/>
    <col min="518" max="518" width="8.125" style="75" bestFit="1" customWidth="1"/>
    <col min="519" max="519" width="11.125" style="75" bestFit="1" customWidth="1"/>
    <col min="520" max="520" width="16.125" style="75" bestFit="1" customWidth="1"/>
    <col min="521" max="768" width="11" style="75"/>
    <col min="769" max="769" width="24.125" style="75" bestFit="1" customWidth="1"/>
    <col min="770" max="770" width="8.75" style="75" customWidth="1"/>
    <col min="771" max="771" width="6.25" style="75" bestFit="1" customWidth="1"/>
    <col min="772" max="772" width="5.875" style="75" bestFit="1" customWidth="1"/>
    <col min="773" max="773" width="7.75" style="75" bestFit="1" customWidth="1"/>
    <col min="774" max="774" width="8.125" style="75" bestFit="1" customWidth="1"/>
    <col min="775" max="775" width="11.125" style="75" bestFit="1" customWidth="1"/>
    <col min="776" max="776" width="16.125" style="75" bestFit="1" customWidth="1"/>
    <col min="777" max="1024" width="11" style="75"/>
    <col min="1025" max="1025" width="24.125" style="75" bestFit="1" customWidth="1"/>
    <col min="1026" max="1026" width="8.75" style="75" customWidth="1"/>
    <col min="1027" max="1027" width="6.25" style="75" bestFit="1" customWidth="1"/>
    <col min="1028" max="1028" width="5.875" style="75" bestFit="1" customWidth="1"/>
    <col min="1029" max="1029" width="7.75" style="75" bestFit="1" customWidth="1"/>
    <col min="1030" max="1030" width="8.125" style="75" bestFit="1" customWidth="1"/>
    <col min="1031" max="1031" width="11.125" style="75" bestFit="1" customWidth="1"/>
    <col min="1032" max="1032" width="16.125" style="75" bestFit="1" customWidth="1"/>
    <col min="1033" max="1280" width="11" style="75"/>
    <col min="1281" max="1281" width="24.125" style="75" bestFit="1" customWidth="1"/>
    <col min="1282" max="1282" width="8.75" style="75" customWidth="1"/>
    <col min="1283" max="1283" width="6.25" style="75" bestFit="1" customWidth="1"/>
    <col min="1284" max="1284" width="5.875" style="75" bestFit="1" customWidth="1"/>
    <col min="1285" max="1285" width="7.75" style="75" bestFit="1" customWidth="1"/>
    <col min="1286" max="1286" width="8.125" style="75" bestFit="1" customWidth="1"/>
    <col min="1287" max="1287" width="11.125" style="75" bestFit="1" customWidth="1"/>
    <col min="1288" max="1288" width="16.125" style="75" bestFit="1" customWidth="1"/>
    <col min="1289" max="1536" width="11" style="75"/>
    <col min="1537" max="1537" width="24.125" style="75" bestFit="1" customWidth="1"/>
    <col min="1538" max="1538" width="8.75" style="75" customWidth="1"/>
    <col min="1539" max="1539" width="6.25" style="75" bestFit="1" customWidth="1"/>
    <col min="1540" max="1540" width="5.875" style="75" bestFit="1" customWidth="1"/>
    <col min="1541" max="1541" width="7.75" style="75" bestFit="1" customWidth="1"/>
    <col min="1542" max="1542" width="8.125" style="75" bestFit="1" customWidth="1"/>
    <col min="1543" max="1543" width="11.125" style="75" bestFit="1" customWidth="1"/>
    <col min="1544" max="1544" width="16.125" style="75" bestFit="1" customWidth="1"/>
    <col min="1545" max="1792" width="11" style="75"/>
    <col min="1793" max="1793" width="24.125" style="75" bestFit="1" customWidth="1"/>
    <col min="1794" max="1794" width="8.75" style="75" customWidth="1"/>
    <col min="1795" max="1795" width="6.25" style="75" bestFit="1" customWidth="1"/>
    <col min="1796" max="1796" width="5.875" style="75" bestFit="1" customWidth="1"/>
    <col min="1797" max="1797" width="7.75" style="75" bestFit="1" customWidth="1"/>
    <col min="1798" max="1798" width="8.125" style="75" bestFit="1" customWidth="1"/>
    <col min="1799" max="1799" width="11.125" style="75" bestFit="1" customWidth="1"/>
    <col min="1800" max="1800" width="16.125" style="75" bestFit="1" customWidth="1"/>
    <col min="1801" max="2048" width="11" style="75"/>
    <col min="2049" max="2049" width="24.125" style="75" bestFit="1" customWidth="1"/>
    <col min="2050" max="2050" width="8.75" style="75" customWidth="1"/>
    <col min="2051" max="2051" width="6.25" style="75" bestFit="1" customWidth="1"/>
    <col min="2052" max="2052" width="5.875" style="75" bestFit="1" customWidth="1"/>
    <col min="2053" max="2053" width="7.75" style="75" bestFit="1" customWidth="1"/>
    <col min="2054" max="2054" width="8.125" style="75" bestFit="1" customWidth="1"/>
    <col min="2055" max="2055" width="11.125" style="75" bestFit="1" customWidth="1"/>
    <col min="2056" max="2056" width="16.125" style="75" bestFit="1" customWidth="1"/>
    <col min="2057" max="2304" width="11" style="75"/>
    <col min="2305" max="2305" width="24.125" style="75" bestFit="1" customWidth="1"/>
    <col min="2306" max="2306" width="8.75" style="75" customWidth="1"/>
    <col min="2307" max="2307" width="6.25" style="75" bestFit="1" customWidth="1"/>
    <col min="2308" max="2308" width="5.875" style="75" bestFit="1" customWidth="1"/>
    <col min="2309" max="2309" width="7.75" style="75" bestFit="1" customWidth="1"/>
    <col min="2310" max="2310" width="8.125" style="75" bestFit="1" customWidth="1"/>
    <col min="2311" max="2311" width="11.125" style="75" bestFit="1" customWidth="1"/>
    <col min="2312" max="2312" width="16.125" style="75" bestFit="1" customWidth="1"/>
    <col min="2313" max="2560" width="11" style="75"/>
    <col min="2561" max="2561" width="24.125" style="75" bestFit="1" customWidth="1"/>
    <col min="2562" max="2562" width="8.75" style="75" customWidth="1"/>
    <col min="2563" max="2563" width="6.25" style="75" bestFit="1" customWidth="1"/>
    <col min="2564" max="2564" width="5.875" style="75" bestFit="1" customWidth="1"/>
    <col min="2565" max="2565" width="7.75" style="75" bestFit="1" customWidth="1"/>
    <col min="2566" max="2566" width="8.125" style="75" bestFit="1" customWidth="1"/>
    <col min="2567" max="2567" width="11.125" style="75" bestFit="1" customWidth="1"/>
    <col min="2568" max="2568" width="16.125" style="75" bestFit="1" customWidth="1"/>
    <col min="2569" max="2816" width="11" style="75"/>
    <col min="2817" max="2817" width="24.125" style="75" bestFit="1" customWidth="1"/>
    <col min="2818" max="2818" width="8.75" style="75" customWidth="1"/>
    <col min="2819" max="2819" width="6.25" style="75" bestFit="1" customWidth="1"/>
    <col min="2820" max="2820" width="5.875" style="75" bestFit="1" customWidth="1"/>
    <col min="2821" max="2821" width="7.75" style="75" bestFit="1" customWidth="1"/>
    <col min="2822" max="2822" width="8.125" style="75" bestFit="1" customWidth="1"/>
    <col min="2823" max="2823" width="11.125" style="75" bestFit="1" customWidth="1"/>
    <col min="2824" max="2824" width="16.125" style="75" bestFit="1" customWidth="1"/>
    <col min="2825" max="3072" width="11" style="75"/>
    <col min="3073" max="3073" width="24.125" style="75" bestFit="1" customWidth="1"/>
    <col min="3074" max="3074" width="8.75" style="75" customWidth="1"/>
    <col min="3075" max="3075" width="6.25" style="75" bestFit="1" customWidth="1"/>
    <col min="3076" max="3076" width="5.875" style="75" bestFit="1" customWidth="1"/>
    <col min="3077" max="3077" width="7.75" style="75" bestFit="1" customWidth="1"/>
    <col min="3078" max="3078" width="8.125" style="75" bestFit="1" customWidth="1"/>
    <col min="3079" max="3079" width="11.125" style="75" bestFit="1" customWidth="1"/>
    <col min="3080" max="3080" width="16.125" style="75" bestFit="1" customWidth="1"/>
    <col min="3081" max="3328" width="11" style="75"/>
    <col min="3329" max="3329" width="24.125" style="75" bestFit="1" customWidth="1"/>
    <col min="3330" max="3330" width="8.75" style="75" customWidth="1"/>
    <col min="3331" max="3331" width="6.25" style="75" bestFit="1" customWidth="1"/>
    <col min="3332" max="3332" width="5.875" style="75" bestFit="1" customWidth="1"/>
    <col min="3333" max="3333" width="7.75" style="75" bestFit="1" customWidth="1"/>
    <col min="3334" max="3334" width="8.125" style="75" bestFit="1" customWidth="1"/>
    <col min="3335" max="3335" width="11.125" style="75" bestFit="1" customWidth="1"/>
    <col min="3336" max="3336" width="16.125" style="75" bestFit="1" customWidth="1"/>
    <col min="3337" max="3584" width="11" style="75"/>
    <col min="3585" max="3585" width="24.125" style="75" bestFit="1" customWidth="1"/>
    <col min="3586" max="3586" width="8.75" style="75" customWidth="1"/>
    <col min="3587" max="3587" width="6.25" style="75" bestFit="1" customWidth="1"/>
    <col min="3588" max="3588" width="5.875" style="75" bestFit="1" customWidth="1"/>
    <col min="3589" max="3589" width="7.75" style="75" bestFit="1" customWidth="1"/>
    <col min="3590" max="3590" width="8.125" style="75" bestFit="1" customWidth="1"/>
    <col min="3591" max="3591" width="11.125" style="75" bestFit="1" customWidth="1"/>
    <col min="3592" max="3592" width="16.125" style="75" bestFit="1" customWidth="1"/>
    <col min="3593" max="3840" width="11" style="75"/>
    <col min="3841" max="3841" width="24.125" style="75" bestFit="1" customWidth="1"/>
    <col min="3842" max="3842" width="8.75" style="75" customWidth="1"/>
    <col min="3843" max="3843" width="6.25" style="75" bestFit="1" customWidth="1"/>
    <col min="3844" max="3844" width="5.875" style="75" bestFit="1" customWidth="1"/>
    <col min="3845" max="3845" width="7.75" style="75" bestFit="1" customWidth="1"/>
    <col min="3846" max="3846" width="8.125" style="75" bestFit="1" customWidth="1"/>
    <col min="3847" max="3847" width="11.125" style="75" bestFit="1" customWidth="1"/>
    <col min="3848" max="3848" width="16.125" style="75" bestFit="1" customWidth="1"/>
    <col min="3849" max="4096" width="11" style="75"/>
    <col min="4097" max="4097" width="24.125" style="75" bestFit="1" customWidth="1"/>
    <col min="4098" max="4098" width="8.75" style="75" customWidth="1"/>
    <col min="4099" max="4099" width="6.25" style="75" bestFit="1" customWidth="1"/>
    <col min="4100" max="4100" width="5.875" style="75" bestFit="1" customWidth="1"/>
    <col min="4101" max="4101" width="7.75" style="75" bestFit="1" customWidth="1"/>
    <col min="4102" max="4102" width="8.125" style="75" bestFit="1" customWidth="1"/>
    <col min="4103" max="4103" width="11.125" style="75" bestFit="1" customWidth="1"/>
    <col min="4104" max="4104" width="16.125" style="75" bestFit="1" customWidth="1"/>
    <col min="4105" max="4352" width="11" style="75"/>
    <col min="4353" max="4353" width="24.125" style="75" bestFit="1" customWidth="1"/>
    <col min="4354" max="4354" width="8.75" style="75" customWidth="1"/>
    <col min="4355" max="4355" width="6.25" style="75" bestFit="1" customWidth="1"/>
    <col min="4356" max="4356" width="5.875" style="75" bestFit="1" customWidth="1"/>
    <col min="4357" max="4357" width="7.75" style="75" bestFit="1" customWidth="1"/>
    <col min="4358" max="4358" width="8.125" style="75" bestFit="1" customWidth="1"/>
    <col min="4359" max="4359" width="11.125" style="75" bestFit="1" customWidth="1"/>
    <col min="4360" max="4360" width="16.125" style="75" bestFit="1" customWidth="1"/>
    <col min="4361" max="4608" width="11" style="75"/>
    <col min="4609" max="4609" width="24.125" style="75" bestFit="1" customWidth="1"/>
    <col min="4610" max="4610" width="8.75" style="75" customWidth="1"/>
    <col min="4611" max="4611" width="6.25" style="75" bestFit="1" customWidth="1"/>
    <col min="4612" max="4612" width="5.875" style="75" bestFit="1" customWidth="1"/>
    <col min="4613" max="4613" width="7.75" style="75" bestFit="1" customWidth="1"/>
    <col min="4614" max="4614" width="8.125" style="75" bestFit="1" customWidth="1"/>
    <col min="4615" max="4615" width="11.125" style="75" bestFit="1" customWidth="1"/>
    <col min="4616" max="4616" width="16.125" style="75" bestFit="1" customWidth="1"/>
    <col min="4617" max="4864" width="11" style="75"/>
    <col min="4865" max="4865" width="24.125" style="75" bestFit="1" customWidth="1"/>
    <col min="4866" max="4866" width="8.75" style="75" customWidth="1"/>
    <col min="4867" max="4867" width="6.25" style="75" bestFit="1" customWidth="1"/>
    <col min="4868" max="4868" width="5.875" style="75" bestFit="1" customWidth="1"/>
    <col min="4869" max="4869" width="7.75" style="75" bestFit="1" customWidth="1"/>
    <col min="4870" max="4870" width="8.125" style="75" bestFit="1" customWidth="1"/>
    <col min="4871" max="4871" width="11.125" style="75" bestFit="1" customWidth="1"/>
    <col min="4872" max="4872" width="16.125" style="75" bestFit="1" customWidth="1"/>
    <col min="4873" max="5120" width="11" style="75"/>
    <col min="5121" max="5121" width="24.125" style="75" bestFit="1" customWidth="1"/>
    <col min="5122" max="5122" width="8.75" style="75" customWidth="1"/>
    <col min="5123" max="5123" width="6.25" style="75" bestFit="1" customWidth="1"/>
    <col min="5124" max="5124" width="5.875" style="75" bestFit="1" customWidth="1"/>
    <col min="5125" max="5125" width="7.75" style="75" bestFit="1" customWidth="1"/>
    <col min="5126" max="5126" width="8.125" style="75" bestFit="1" customWidth="1"/>
    <col min="5127" max="5127" width="11.125" style="75" bestFit="1" customWidth="1"/>
    <col min="5128" max="5128" width="16.125" style="75" bestFit="1" customWidth="1"/>
    <col min="5129" max="5376" width="11" style="75"/>
    <col min="5377" max="5377" width="24.125" style="75" bestFit="1" customWidth="1"/>
    <col min="5378" max="5378" width="8.75" style="75" customWidth="1"/>
    <col min="5379" max="5379" width="6.25" style="75" bestFit="1" customWidth="1"/>
    <col min="5380" max="5380" width="5.875" style="75" bestFit="1" customWidth="1"/>
    <col min="5381" max="5381" width="7.75" style="75" bestFit="1" customWidth="1"/>
    <col min="5382" max="5382" width="8.125" style="75" bestFit="1" customWidth="1"/>
    <col min="5383" max="5383" width="11.125" style="75" bestFit="1" customWidth="1"/>
    <col min="5384" max="5384" width="16.125" style="75" bestFit="1" customWidth="1"/>
    <col min="5385" max="5632" width="11" style="75"/>
    <col min="5633" max="5633" width="24.125" style="75" bestFit="1" customWidth="1"/>
    <col min="5634" max="5634" width="8.75" style="75" customWidth="1"/>
    <col min="5635" max="5635" width="6.25" style="75" bestFit="1" customWidth="1"/>
    <col min="5636" max="5636" width="5.875" style="75" bestFit="1" customWidth="1"/>
    <col min="5637" max="5637" width="7.75" style="75" bestFit="1" customWidth="1"/>
    <col min="5638" max="5638" width="8.125" style="75" bestFit="1" customWidth="1"/>
    <col min="5639" max="5639" width="11.125" style="75" bestFit="1" customWidth="1"/>
    <col min="5640" max="5640" width="16.125" style="75" bestFit="1" customWidth="1"/>
    <col min="5641" max="5888" width="11" style="75"/>
    <col min="5889" max="5889" width="24.125" style="75" bestFit="1" customWidth="1"/>
    <col min="5890" max="5890" width="8.75" style="75" customWidth="1"/>
    <col min="5891" max="5891" width="6.25" style="75" bestFit="1" customWidth="1"/>
    <col min="5892" max="5892" width="5.875" style="75" bestFit="1" customWidth="1"/>
    <col min="5893" max="5893" width="7.75" style="75" bestFit="1" customWidth="1"/>
    <col min="5894" max="5894" width="8.125" style="75" bestFit="1" customWidth="1"/>
    <col min="5895" max="5895" width="11.125" style="75" bestFit="1" customWidth="1"/>
    <col min="5896" max="5896" width="16.125" style="75" bestFit="1" customWidth="1"/>
    <col min="5897" max="6144" width="11" style="75"/>
    <col min="6145" max="6145" width="24.125" style="75" bestFit="1" customWidth="1"/>
    <col min="6146" max="6146" width="8.75" style="75" customWidth="1"/>
    <col min="6147" max="6147" width="6.25" style="75" bestFit="1" customWidth="1"/>
    <col min="6148" max="6148" width="5.875" style="75" bestFit="1" customWidth="1"/>
    <col min="6149" max="6149" width="7.75" style="75" bestFit="1" customWidth="1"/>
    <col min="6150" max="6150" width="8.125" style="75" bestFit="1" customWidth="1"/>
    <col min="6151" max="6151" width="11.125" style="75" bestFit="1" customWidth="1"/>
    <col min="6152" max="6152" width="16.125" style="75" bestFit="1" customWidth="1"/>
    <col min="6153" max="6400" width="11" style="75"/>
    <col min="6401" max="6401" width="24.125" style="75" bestFit="1" customWidth="1"/>
    <col min="6402" max="6402" width="8.75" style="75" customWidth="1"/>
    <col min="6403" max="6403" width="6.25" style="75" bestFit="1" customWidth="1"/>
    <col min="6404" max="6404" width="5.875" style="75" bestFit="1" customWidth="1"/>
    <col min="6405" max="6405" width="7.75" style="75" bestFit="1" customWidth="1"/>
    <col min="6406" max="6406" width="8.125" style="75" bestFit="1" customWidth="1"/>
    <col min="6407" max="6407" width="11.125" style="75" bestFit="1" customWidth="1"/>
    <col min="6408" max="6408" width="16.125" style="75" bestFit="1" customWidth="1"/>
    <col min="6409" max="6656" width="11" style="75"/>
    <col min="6657" max="6657" width="24.125" style="75" bestFit="1" customWidth="1"/>
    <col min="6658" max="6658" width="8.75" style="75" customWidth="1"/>
    <col min="6659" max="6659" width="6.25" style="75" bestFit="1" customWidth="1"/>
    <col min="6660" max="6660" width="5.875" style="75" bestFit="1" customWidth="1"/>
    <col min="6661" max="6661" width="7.75" style="75" bestFit="1" customWidth="1"/>
    <col min="6662" max="6662" width="8.125" style="75" bestFit="1" customWidth="1"/>
    <col min="6663" max="6663" width="11.125" style="75" bestFit="1" customWidth="1"/>
    <col min="6664" max="6664" width="16.125" style="75" bestFit="1" customWidth="1"/>
    <col min="6665" max="6912" width="11" style="75"/>
    <col min="6913" max="6913" width="24.125" style="75" bestFit="1" customWidth="1"/>
    <col min="6914" max="6914" width="8.75" style="75" customWidth="1"/>
    <col min="6915" max="6915" width="6.25" style="75" bestFit="1" customWidth="1"/>
    <col min="6916" max="6916" width="5.875" style="75" bestFit="1" customWidth="1"/>
    <col min="6917" max="6917" width="7.75" style="75" bestFit="1" customWidth="1"/>
    <col min="6918" max="6918" width="8.125" style="75" bestFit="1" customWidth="1"/>
    <col min="6919" max="6919" width="11.125" style="75" bestFit="1" customWidth="1"/>
    <col min="6920" max="6920" width="16.125" style="75" bestFit="1" customWidth="1"/>
    <col min="6921" max="7168" width="11" style="75"/>
    <col min="7169" max="7169" width="24.125" style="75" bestFit="1" customWidth="1"/>
    <col min="7170" max="7170" width="8.75" style="75" customWidth="1"/>
    <col min="7171" max="7171" width="6.25" style="75" bestFit="1" customWidth="1"/>
    <col min="7172" max="7172" width="5.875" style="75" bestFit="1" customWidth="1"/>
    <col min="7173" max="7173" width="7.75" style="75" bestFit="1" customWidth="1"/>
    <col min="7174" max="7174" width="8.125" style="75" bestFit="1" customWidth="1"/>
    <col min="7175" max="7175" width="11.125" style="75" bestFit="1" customWidth="1"/>
    <col min="7176" max="7176" width="16.125" style="75" bestFit="1" customWidth="1"/>
    <col min="7177" max="7424" width="11" style="75"/>
    <col min="7425" max="7425" width="24.125" style="75" bestFit="1" customWidth="1"/>
    <col min="7426" max="7426" width="8.75" style="75" customWidth="1"/>
    <col min="7427" max="7427" width="6.25" style="75" bestFit="1" customWidth="1"/>
    <col min="7428" max="7428" width="5.875" style="75" bestFit="1" customWidth="1"/>
    <col min="7429" max="7429" width="7.75" style="75" bestFit="1" customWidth="1"/>
    <col min="7430" max="7430" width="8.125" style="75" bestFit="1" customWidth="1"/>
    <col min="7431" max="7431" width="11.125" style="75" bestFit="1" customWidth="1"/>
    <col min="7432" max="7432" width="16.125" style="75" bestFit="1" customWidth="1"/>
    <col min="7433" max="7680" width="11" style="75"/>
    <col min="7681" max="7681" width="24.125" style="75" bestFit="1" customWidth="1"/>
    <col min="7682" max="7682" width="8.75" style="75" customWidth="1"/>
    <col min="7683" max="7683" width="6.25" style="75" bestFit="1" customWidth="1"/>
    <col min="7684" max="7684" width="5.875" style="75" bestFit="1" customWidth="1"/>
    <col min="7685" max="7685" width="7.75" style="75" bestFit="1" customWidth="1"/>
    <col min="7686" max="7686" width="8.125" style="75" bestFit="1" customWidth="1"/>
    <col min="7687" max="7687" width="11.125" style="75" bestFit="1" customWidth="1"/>
    <col min="7688" max="7688" width="16.125" style="75" bestFit="1" customWidth="1"/>
    <col min="7689" max="7936" width="11" style="75"/>
    <col min="7937" max="7937" width="24.125" style="75" bestFit="1" customWidth="1"/>
    <col min="7938" max="7938" width="8.75" style="75" customWidth="1"/>
    <col min="7939" max="7939" width="6.25" style="75" bestFit="1" customWidth="1"/>
    <col min="7940" max="7940" width="5.875" style="75" bestFit="1" customWidth="1"/>
    <col min="7941" max="7941" width="7.75" style="75" bestFit="1" customWidth="1"/>
    <col min="7942" max="7942" width="8.125" style="75" bestFit="1" customWidth="1"/>
    <col min="7943" max="7943" width="11.125" style="75" bestFit="1" customWidth="1"/>
    <col min="7944" max="7944" width="16.125" style="75" bestFit="1" customWidth="1"/>
    <col min="7945" max="8192" width="11" style="75"/>
    <col min="8193" max="8193" width="24.125" style="75" bestFit="1" customWidth="1"/>
    <col min="8194" max="8194" width="8.75" style="75" customWidth="1"/>
    <col min="8195" max="8195" width="6.25" style="75" bestFit="1" customWidth="1"/>
    <col min="8196" max="8196" width="5.875" style="75" bestFit="1" customWidth="1"/>
    <col min="8197" max="8197" width="7.75" style="75" bestFit="1" customWidth="1"/>
    <col min="8198" max="8198" width="8.125" style="75" bestFit="1" customWidth="1"/>
    <col min="8199" max="8199" width="11.125" style="75" bestFit="1" customWidth="1"/>
    <col min="8200" max="8200" width="16.125" style="75" bestFit="1" customWidth="1"/>
    <col min="8201" max="8448" width="11" style="75"/>
    <col min="8449" max="8449" width="24.125" style="75" bestFit="1" customWidth="1"/>
    <col min="8450" max="8450" width="8.75" style="75" customWidth="1"/>
    <col min="8451" max="8451" width="6.25" style="75" bestFit="1" customWidth="1"/>
    <col min="8452" max="8452" width="5.875" style="75" bestFit="1" customWidth="1"/>
    <col min="8453" max="8453" width="7.75" style="75" bestFit="1" customWidth="1"/>
    <col min="8454" max="8454" width="8.125" style="75" bestFit="1" customWidth="1"/>
    <col min="8455" max="8455" width="11.125" style="75" bestFit="1" customWidth="1"/>
    <col min="8456" max="8456" width="16.125" style="75" bestFit="1" customWidth="1"/>
    <col min="8457" max="8704" width="11" style="75"/>
    <col min="8705" max="8705" width="24.125" style="75" bestFit="1" customWidth="1"/>
    <col min="8706" max="8706" width="8.75" style="75" customWidth="1"/>
    <col min="8707" max="8707" width="6.25" style="75" bestFit="1" customWidth="1"/>
    <col min="8708" max="8708" width="5.875" style="75" bestFit="1" customWidth="1"/>
    <col min="8709" max="8709" width="7.75" style="75" bestFit="1" customWidth="1"/>
    <col min="8710" max="8710" width="8.125" style="75" bestFit="1" customWidth="1"/>
    <col min="8711" max="8711" width="11.125" style="75" bestFit="1" customWidth="1"/>
    <col min="8712" max="8712" width="16.125" style="75" bestFit="1" customWidth="1"/>
    <col min="8713" max="8960" width="11" style="75"/>
    <col min="8961" max="8961" width="24.125" style="75" bestFit="1" customWidth="1"/>
    <col min="8962" max="8962" width="8.75" style="75" customWidth="1"/>
    <col min="8963" max="8963" width="6.25" style="75" bestFit="1" customWidth="1"/>
    <col min="8964" max="8964" width="5.875" style="75" bestFit="1" customWidth="1"/>
    <col min="8965" max="8965" width="7.75" style="75" bestFit="1" customWidth="1"/>
    <col min="8966" max="8966" width="8.125" style="75" bestFit="1" customWidth="1"/>
    <col min="8967" max="8967" width="11.125" style="75" bestFit="1" customWidth="1"/>
    <col min="8968" max="8968" width="16.125" style="75" bestFit="1" customWidth="1"/>
    <col min="8969" max="9216" width="11" style="75"/>
    <col min="9217" max="9217" width="24.125" style="75" bestFit="1" customWidth="1"/>
    <col min="9218" max="9218" width="8.75" style="75" customWidth="1"/>
    <col min="9219" max="9219" width="6.25" style="75" bestFit="1" customWidth="1"/>
    <col min="9220" max="9220" width="5.875" style="75" bestFit="1" customWidth="1"/>
    <col min="9221" max="9221" width="7.75" style="75" bestFit="1" customWidth="1"/>
    <col min="9222" max="9222" width="8.125" style="75" bestFit="1" customWidth="1"/>
    <col min="9223" max="9223" width="11.125" style="75" bestFit="1" customWidth="1"/>
    <col min="9224" max="9224" width="16.125" style="75" bestFit="1" customWidth="1"/>
    <col min="9225" max="9472" width="11" style="75"/>
    <col min="9473" max="9473" width="24.125" style="75" bestFit="1" customWidth="1"/>
    <col min="9474" max="9474" width="8.75" style="75" customWidth="1"/>
    <col min="9475" max="9475" width="6.25" style="75" bestFit="1" customWidth="1"/>
    <col min="9476" max="9476" width="5.875" style="75" bestFit="1" customWidth="1"/>
    <col min="9477" max="9477" width="7.75" style="75" bestFit="1" customWidth="1"/>
    <col min="9478" max="9478" width="8.125" style="75" bestFit="1" customWidth="1"/>
    <col min="9479" max="9479" width="11.125" style="75" bestFit="1" customWidth="1"/>
    <col min="9480" max="9480" width="16.125" style="75" bestFit="1" customWidth="1"/>
    <col min="9481" max="9728" width="11" style="75"/>
    <col min="9729" max="9729" width="24.125" style="75" bestFit="1" customWidth="1"/>
    <col min="9730" max="9730" width="8.75" style="75" customWidth="1"/>
    <col min="9731" max="9731" width="6.25" style="75" bestFit="1" customWidth="1"/>
    <col min="9732" max="9732" width="5.875" style="75" bestFit="1" customWidth="1"/>
    <col min="9733" max="9733" width="7.75" style="75" bestFit="1" customWidth="1"/>
    <col min="9734" max="9734" width="8.125" style="75" bestFit="1" customWidth="1"/>
    <col min="9735" max="9735" width="11.125" style="75" bestFit="1" customWidth="1"/>
    <col min="9736" max="9736" width="16.125" style="75" bestFit="1" customWidth="1"/>
    <col min="9737" max="9984" width="11" style="75"/>
    <col min="9985" max="9985" width="24.125" style="75" bestFit="1" customWidth="1"/>
    <col min="9986" max="9986" width="8.75" style="75" customWidth="1"/>
    <col min="9987" max="9987" width="6.25" style="75" bestFit="1" customWidth="1"/>
    <col min="9988" max="9988" width="5.875" style="75" bestFit="1" customWidth="1"/>
    <col min="9989" max="9989" width="7.75" style="75" bestFit="1" customWidth="1"/>
    <col min="9990" max="9990" width="8.125" style="75" bestFit="1" customWidth="1"/>
    <col min="9991" max="9991" width="11.125" style="75" bestFit="1" customWidth="1"/>
    <col min="9992" max="9992" width="16.125" style="75" bestFit="1" customWidth="1"/>
    <col min="9993" max="10240" width="11" style="75"/>
    <col min="10241" max="10241" width="24.125" style="75" bestFit="1" customWidth="1"/>
    <col min="10242" max="10242" width="8.75" style="75" customWidth="1"/>
    <col min="10243" max="10243" width="6.25" style="75" bestFit="1" customWidth="1"/>
    <col min="10244" max="10244" width="5.875" style="75" bestFit="1" customWidth="1"/>
    <col min="10245" max="10245" width="7.75" style="75" bestFit="1" customWidth="1"/>
    <col min="10246" max="10246" width="8.125" style="75" bestFit="1" customWidth="1"/>
    <col min="10247" max="10247" width="11.125" style="75" bestFit="1" customWidth="1"/>
    <col min="10248" max="10248" width="16.125" style="75" bestFit="1" customWidth="1"/>
    <col min="10249" max="10496" width="11" style="75"/>
    <col min="10497" max="10497" width="24.125" style="75" bestFit="1" customWidth="1"/>
    <col min="10498" max="10498" width="8.75" style="75" customWidth="1"/>
    <col min="10499" max="10499" width="6.25" style="75" bestFit="1" customWidth="1"/>
    <col min="10500" max="10500" width="5.875" style="75" bestFit="1" customWidth="1"/>
    <col min="10501" max="10501" width="7.75" style="75" bestFit="1" customWidth="1"/>
    <col min="10502" max="10502" width="8.125" style="75" bestFit="1" customWidth="1"/>
    <col min="10503" max="10503" width="11.125" style="75" bestFit="1" customWidth="1"/>
    <col min="10504" max="10504" width="16.125" style="75" bestFit="1" customWidth="1"/>
    <col min="10505" max="10752" width="11" style="75"/>
    <col min="10753" max="10753" width="24.125" style="75" bestFit="1" customWidth="1"/>
    <col min="10754" max="10754" width="8.75" style="75" customWidth="1"/>
    <col min="10755" max="10755" width="6.25" style="75" bestFit="1" customWidth="1"/>
    <col min="10756" max="10756" width="5.875" style="75" bestFit="1" customWidth="1"/>
    <col min="10757" max="10757" width="7.75" style="75" bestFit="1" customWidth="1"/>
    <col min="10758" max="10758" width="8.125" style="75" bestFit="1" customWidth="1"/>
    <col min="10759" max="10759" width="11.125" style="75" bestFit="1" customWidth="1"/>
    <col min="10760" max="10760" width="16.125" style="75" bestFit="1" customWidth="1"/>
    <col min="10761" max="11008" width="11" style="75"/>
    <col min="11009" max="11009" width="24.125" style="75" bestFit="1" customWidth="1"/>
    <col min="11010" max="11010" width="8.75" style="75" customWidth="1"/>
    <col min="11011" max="11011" width="6.25" style="75" bestFit="1" customWidth="1"/>
    <col min="11012" max="11012" width="5.875" style="75" bestFit="1" customWidth="1"/>
    <col min="11013" max="11013" width="7.75" style="75" bestFit="1" customWidth="1"/>
    <col min="11014" max="11014" width="8.125" style="75" bestFit="1" customWidth="1"/>
    <col min="11015" max="11015" width="11.125" style="75" bestFit="1" customWidth="1"/>
    <col min="11016" max="11016" width="16.125" style="75" bestFit="1" customWidth="1"/>
    <col min="11017" max="11264" width="11" style="75"/>
    <col min="11265" max="11265" width="24.125" style="75" bestFit="1" customWidth="1"/>
    <col min="11266" max="11266" width="8.75" style="75" customWidth="1"/>
    <col min="11267" max="11267" width="6.25" style="75" bestFit="1" customWidth="1"/>
    <col min="11268" max="11268" width="5.875" style="75" bestFit="1" customWidth="1"/>
    <col min="11269" max="11269" width="7.75" style="75" bestFit="1" customWidth="1"/>
    <col min="11270" max="11270" width="8.125" style="75" bestFit="1" customWidth="1"/>
    <col min="11271" max="11271" width="11.125" style="75" bestFit="1" customWidth="1"/>
    <col min="11272" max="11272" width="16.125" style="75" bestFit="1" customWidth="1"/>
    <col min="11273" max="11520" width="11" style="75"/>
    <col min="11521" max="11521" width="24.125" style="75" bestFit="1" customWidth="1"/>
    <col min="11522" max="11522" width="8.75" style="75" customWidth="1"/>
    <col min="11523" max="11523" width="6.25" style="75" bestFit="1" customWidth="1"/>
    <col min="11524" max="11524" width="5.875" style="75" bestFit="1" customWidth="1"/>
    <col min="11525" max="11525" width="7.75" style="75" bestFit="1" customWidth="1"/>
    <col min="11526" max="11526" width="8.125" style="75" bestFit="1" customWidth="1"/>
    <col min="11527" max="11527" width="11.125" style="75" bestFit="1" customWidth="1"/>
    <col min="11528" max="11528" width="16.125" style="75" bestFit="1" customWidth="1"/>
    <col min="11529" max="11776" width="11" style="75"/>
    <col min="11777" max="11777" width="24.125" style="75" bestFit="1" customWidth="1"/>
    <col min="11778" max="11778" width="8.75" style="75" customWidth="1"/>
    <col min="11779" max="11779" width="6.25" style="75" bestFit="1" customWidth="1"/>
    <col min="11780" max="11780" width="5.875" style="75" bestFit="1" customWidth="1"/>
    <col min="11781" max="11781" width="7.75" style="75" bestFit="1" customWidth="1"/>
    <col min="11782" max="11782" width="8.125" style="75" bestFit="1" customWidth="1"/>
    <col min="11783" max="11783" width="11.125" style="75" bestFit="1" customWidth="1"/>
    <col min="11784" max="11784" width="16.125" style="75" bestFit="1" customWidth="1"/>
    <col min="11785" max="12032" width="11" style="75"/>
    <col min="12033" max="12033" width="24.125" style="75" bestFit="1" customWidth="1"/>
    <col min="12034" max="12034" width="8.75" style="75" customWidth="1"/>
    <col min="12035" max="12035" width="6.25" style="75" bestFit="1" customWidth="1"/>
    <col min="12036" max="12036" width="5.875" style="75" bestFit="1" customWidth="1"/>
    <col min="12037" max="12037" width="7.75" style="75" bestFit="1" customWidth="1"/>
    <col min="12038" max="12038" width="8.125" style="75" bestFit="1" customWidth="1"/>
    <col min="12039" max="12039" width="11.125" style="75" bestFit="1" customWidth="1"/>
    <col min="12040" max="12040" width="16.125" style="75" bestFit="1" customWidth="1"/>
    <col min="12041" max="12288" width="11" style="75"/>
    <col min="12289" max="12289" width="24.125" style="75" bestFit="1" customWidth="1"/>
    <col min="12290" max="12290" width="8.75" style="75" customWidth="1"/>
    <col min="12291" max="12291" width="6.25" style="75" bestFit="1" customWidth="1"/>
    <col min="12292" max="12292" width="5.875" style="75" bestFit="1" customWidth="1"/>
    <col min="12293" max="12293" width="7.75" style="75" bestFit="1" customWidth="1"/>
    <col min="12294" max="12294" width="8.125" style="75" bestFit="1" customWidth="1"/>
    <col min="12295" max="12295" width="11.125" style="75" bestFit="1" customWidth="1"/>
    <col min="12296" max="12296" width="16.125" style="75" bestFit="1" customWidth="1"/>
    <col min="12297" max="12544" width="11" style="75"/>
    <col min="12545" max="12545" width="24.125" style="75" bestFit="1" customWidth="1"/>
    <col min="12546" max="12546" width="8.75" style="75" customWidth="1"/>
    <col min="12547" max="12547" width="6.25" style="75" bestFit="1" customWidth="1"/>
    <col min="12548" max="12548" width="5.875" style="75" bestFit="1" customWidth="1"/>
    <col min="12549" max="12549" width="7.75" style="75" bestFit="1" customWidth="1"/>
    <col min="12550" max="12550" width="8.125" style="75" bestFit="1" customWidth="1"/>
    <col min="12551" max="12551" width="11.125" style="75" bestFit="1" customWidth="1"/>
    <col min="12552" max="12552" width="16.125" style="75" bestFit="1" customWidth="1"/>
    <col min="12553" max="12800" width="11" style="75"/>
    <col min="12801" max="12801" width="24.125" style="75" bestFit="1" customWidth="1"/>
    <col min="12802" max="12802" width="8.75" style="75" customWidth="1"/>
    <col min="12803" max="12803" width="6.25" style="75" bestFit="1" customWidth="1"/>
    <col min="12804" max="12804" width="5.875" style="75" bestFit="1" customWidth="1"/>
    <col min="12805" max="12805" width="7.75" style="75" bestFit="1" customWidth="1"/>
    <col min="12806" max="12806" width="8.125" style="75" bestFit="1" customWidth="1"/>
    <col min="12807" max="12807" width="11.125" style="75" bestFit="1" customWidth="1"/>
    <col min="12808" max="12808" width="16.125" style="75" bestFit="1" customWidth="1"/>
    <col min="12809" max="13056" width="11" style="75"/>
    <col min="13057" max="13057" width="24.125" style="75" bestFit="1" customWidth="1"/>
    <col min="13058" max="13058" width="8.75" style="75" customWidth="1"/>
    <col min="13059" max="13059" width="6.25" style="75" bestFit="1" customWidth="1"/>
    <col min="13060" max="13060" width="5.875" style="75" bestFit="1" customWidth="1"/>
    <col min="13061" max="13061" width="7.75" style="75" bestFit="1" customWidth="1"/>
    <col min="13062" max="13062" width="8.125" style="75" bestFit="1" customWidth="1"/>
    <col min="13063" max="13063" width="11.125" style="75" bestFit="1" customWidth="1"/>
    <col min="13064" max="13064" width="16.125" style="75" bestFit="1" customWidth="1"/>
    <col min="13065" max="13312" width="11" style="75"/>
    <col min="13313" max="13313" width="24.125" style="75" bestFit="1" customWidth="1"/>
    <col min="13314" max="13314" width="8.75" style="75" customWidth="1"/>
    <col min="13315" max="13315" width="6.25" style="75" bestFit="1" customWidth="1"/>
    <col min="13316" max="13316" width="5.875" style="75" bestFit="1" customWidth="1"/>
    <col min="13317" max="13317" width="7.75" style="75" bestFit="1" customWidth="1"/>
    <col min="13318" max="13318" width="8.125" style="75" bestFit="1" customWidth="1"/>
    <col min="13319" max="13319" width="11.125" style="75" bestFit="1" customWidth="1"/>
    <col min="13320" max="13320" width="16.125" style="75" bestFit="1" customWidth="1"/>
    <col min="13321" max="13568" width="11" style="75"/>
    <col min="13569" max="13569" width="24.125" style="75" bestFit="1" customWidth="1"/>
    <col min="13570" max="13570" width="8.75" style="75" customWidth="1"/>
    <col min="13571" max="13571" width="6.25" style="75" bestFit="1" customWidth="1"/>
    <col min="13572" max="13572" width="5.875" style="75" bestFit="1" customWidth="1"/>
    <col min="13573" max="13573" width="7.75" style="75" bestFit="1" customWidth="1"/>
    <col min="13574" max="13574" width="8.125" style="75" bestFit="1" customWidth="1"/>
    <col min="13575" max="13575" width="11.125" style="75" bestFit="1" customWidth="1"/>
    <col min="13576" max="13576" width="16.125" style="75" bestFit="1" customWidth="1"/>
    <col min="13577" max="13824" width="11" style="75"/>
    <col min="13825" max="13825" width="24.125" style="75" bestFit="1" customWidth="1"/>
    <col min="13826" max="13826" width="8.75" style="75" customWidth="1"/>
    <col min="13827" max="13827" width="6.25" style="75" bestFit="1" customWidth="1"/>
    <col min="13828" max="13828" width="5.875" style="75" bestFit="1" customWidth="1"/>
    <col min="13829" max="13829" width="7.75" style="75" bestFit="1" customWidth="1"/>
    <col min="13830" max="13830" width="8.125" style="75" bestFit="1" customWidth="1"/>
    <col min="13831" max="13831" width="11.125" style="75" bestFit="1" customWidth="1"/>
    <col min="13832" max="13832" width="16.125" style="75" bestFit="1" customWidth="1"/>
    <col min="13833" max="14080" width="11" style="75"/>
    <col min="14081" max="14081" width="24.125" style="75" bestFit="1" customWidth="1"/>
    <col min="14082" max="14082" width="8.75" style="75" customWidth="1"/>
    <col min="14083" max="14083" width="6.25" style="75" bestFit="1" customWidth="1"/>
    <col min="14084" max="14084" width="5.875" style="75" bestFit="1" customWidth="1"/>
    <col min="14085" max="14085" width="7.75" style="75" bestFit="1" customWidth="1"/>
    <col min="14086" max="14086" width="8.125" style="75" bestFit="1" customWidth="1"/>
    <col min="14087" max="14087" width="11.125" style="75" bestFit="1" customWidth="1"/>
    <col min="14088" max="14088" width="16.125" style="75" bestFit="1" customWidth="1"/>
    <col min="14089" max="14336" width="11" style="75"/>
    <col min="14337" max="14337" width="24.125" style="75" bestFit="1" customWidth="1"/>
    <col min="14338" max="14338" width="8.75" style="75" customWidth="1"/>
    <col min="14339" max="14339" width="6.25" style="75" bestFit="1" customWidth="1"/>
    <col min="14340" max="14340" width="5.875" style="75" bestFit="1" customWidth="1"/>
    <col min="14341" max="14341" width="7.75" style="75" bestFit="1" customWidth="1"/>
    <col min="14342" max="14342" width="8.125" style="75" bestFit="1" customWidth="1"/>
    <col min="14343" max="14343" width="11.125" style="75" bestFit="1" customWidth="1"/>
    <col min="14344" max="14344" width="16.125" style="75" bestFit="1" customWidth="1"/>
    <col min="14345" max="14592" width="11" style="75"/>
    <col min="14593" max="14593" width="24.125" style="75" bestFit="1" customWidth="1"/>
    <col min="14594" max="14594" width="8.75" style="75" customWidth="1"/>
    <col min="14595" max="14595" width="6.25" style="75" bestFit="1" customWidth="1"/>
    <col min="14596" max="14596" width="5.875" style="75" bestFit="1" customWidth="1"/>
    <col min="14597" max="14597" width="7.75" style="75" bestFit="1" customWidth="1"/>
    <col min="14598" max="14598" width="8.125" style="75" bestFit="1" customWidth="1"/>
    <col min="14599" max="14599" width="11.125" style="75" bestFit="1" customWidth="1"/>
    <col min="14600" max="14600" width="16.125" style="75" bestFit="1" customWidth="1"/>
    <col min="14601" max="14848" width="11" style="75"/>
    <col min="14849" max="14849" width="24.125" style="75" bestFit="1" customWidth="1"/>
    <col min="14850" max="14850" width="8.75" style="75" customWidth="1"/>
    <col min="14851" max="14851" width="6.25" style="75" bestFit="1" customWidth="1"/>
    <col min="14852" max="14852" width="5.875" style="75" bestFit="1" customWidth="1"/>
    <col min="14853" max="14853" width="7.75" style="75" bestFit="1" customWidth="1"/>
    <col min="14854" max="14854" width="8.125" style="75" bestFit="1" customWidth="1"/>
    <col min="14855" max="14855" width="11.125" style="75" bestFit="1" customWidth="1"/>
    <col min="14856" max="14856" width="16.125" style="75" bestFit="1" customWidth="1"/>
    <col min="14857" max="15104" width="11" style="75"/>
    <col min="15105" max="15105" width="24.125" style="75" bestFit="1" customWidth="1"/>
    <col min="15106" max="15106" width="8.75" style="75" customWidth="1"/>
    <col min="15107" max="15107" width="6.25" style="75" bestFit="1" customWidth="1"/>
    <col min="15108" max="15108" width="5.875" style="75" bestFit="1" customWidth="1"/>
    <col min="15109" max="15109" width="7.75" style="75" bestFit="1" customWidth="1"/>
    <col min="15110" max="15110" width="8.125" style="75" bestFit="1" customWidth="1"/>
    <col min="15111" max="15111" width="11.125" style="75" bestFit="1" customWidth="1"/>
    <col min="15112" max="15112" width="16.125" style="75" bestFit="1" customWidth="1"/>
    <col min="15113" max="15360" width="11" style="75"/>
    <col min="15361" max="15361" width="24.125" style="75" bestFit="1" customWidth="1"/>
    <col min="15362" max="15362" width="8.75" style="75" customWidth="1"/>
    <col min="15363" max="15363" width="6.25" style="75" bestFit="1" customWidth="1"/>
    <col min="15364" max="15364" width="5.875" style="75" bestFit="1" customWidth="1"/>
    <col min="15365" max="15365" width="7.75" style="75" bestFit="1" customWidth="1"/>
    <col min="15366" max="15366" width="8.125" style="75" bestFit="1" customWidth="1"/>
    <col min="15367" max="15367" width="11.125" style="75" bestFit="1" customWidth="1"/>
    <col min="15368" max="15368" width="16.125" style="75" bestFit="1" customWidth="1"/>
    <col min="15369" max="15616" width="11" style="75"/>
    <col min="15617" max="15617" width="24.125" style="75" bestFit="1" customWidth="1"/>
    <col min="15618" max="15618" width="8.75" style="75" customWidth="1"/>
    <col min="15619" max="15619" width="6.25" style="75" bestFit="1" customWidth="1"/>
    <col min="15620" max="15620" width="5.875" style="75" bestFit="1" customWidth="1"/>
    <col min="15621" max="15621" width="7.75" style="75" bestFit="1" customWidth="1"/>
    <col min="15622" max="15622" width="8.125" style="75" bestFit="1" customWidth="1"/>
    <col min="15623" max="15623" width="11.125" style="75" bestFit="1" customWidth="1"/>
    <col min="15624" max="15624" width="16.125" style="75" bestFit="1" customWidth="1"/>
    <col min="15625" max="15872" width="11" style="75"/>
    <col min="15873" max="15873" width="24.125" style="75" bestFit="1" customWidth="1"/>
    <col min="15874" max="15874" width="8.75" style="75" customWidth="1"/>
    <col min="15875" max="15875" width="6.25" style="75" bestFit="1" customWidth="1"/>
    <col min="15876" max="15876" width="5.875" style="75" bestFit="1" customWidth="1"/>
    <col min="15877" max="15877" width="7.75" style="75" bestFit="1" customWidth="1"/>
    <col min="15878" max="15878" width="8.125" style="75" bestFit="1" customWidth="1"/>
    <col min="15879" max="15879" width="11.125" style="75" bestFit="1" customWidth="1"/>
    <col min="15880" max="15880" width="16.125" style="75" bestFit="1" customWidth="1"/>
    <col min="15881" max="16128" width="11" style="75"/>
    <col min="16129" max="16129" width="24.125" style="75" bestFit="1" customWidth="1"/>
    <col min="16130" max="16130" width="8.75" style="75" customWidth="1"/>
    <col min="16131" max="16131" width="6.25" style="75" bestFit="1" customWidth="1"/>
    <col min="16132" max="16132" width="5.875" style="75" bestFit="1" customWidth="1"/>
    <col min="16133" max="16133" width="7.75" style="75" bestFit="1" customWidth="1"/>
    <col min="16134" max="16134" width="8.125" style="75" bestFit="1" customWidth="1"/>
    <col min="16135" max="16135" width="11.125" style="75" bestFit="1" customWidth="1"/>
    <col min="16136" max="16136" width="16.125" style="75" bestFit="1" customWidth="1"/>
    <col min="16137" max="16384" width="11" style="75"/>
  </cols>
  <sheetData>
    <row r="1" spans="1:8" s="49" customFormat="1" ht="30" customHeight="1">
      <c r="A1" s="1180" t="s">
        <v>1601</v>
      </c>
      <c r="B1" s="1180"/>
      <c r="C1" s="1180"/>
      <c r="D1" s="1180"/>
      <c r="E1" s="1180"/>
      <c r="F1" s="1180"/>
      <c r="G1" s="1180"/>
      <c r="H1" s="1180"/>
    </row>
    <row r="2" spans="1:8" ht="25.5" customHeight="1">
      <c r="A2" s="76" t="s">
        <v>21</v>
      </c>
      <c r="B2" s="77" t="s">
        <v>7</v>
      </c>
      <c r="C2" s="77" t="s">
        <v>112</v>
      </c>
      <c r="D2" s="77" t="s">
        <v>111</v>
      </c>
      <c r="E2" s="77" t="s">
        <v>8</v>
      </c>
      <c r="F2" s="77" t="s">
        <v>6</v>
      </c>
      <c r="G2" s="77" t="s">
        <v>118</v>
      </c>
      <c r="H2" s="77" t="s">
        <v>100</v>
      </c>
    </row>
    <row r="3" spans="1:8">
      <c r="A3" s="78" t="s">
        <v>81</v>
      </c>
      <c r="B3" s="837">
        <v>1013</v>
      </c>
      <c r="C3" s="837">
        <v>583</v>
      </c>
      <c r="D3" s="837">
        <v>430</v>
      </c>
      <c r="E3" s="837">
        <v>996</v>
      </c>
      <c r="F3" s="837">
        <v>17</v>
      </c>
      <c r="G3" s="837">
        <v>32</v>
      </c>
      <c r="H3" s="837">
        <v>89</v>
      </c>
    </row>
    <row r="4" spans="1:8">
      <c r="A4" s="78" t="s">
        <v>82</v>
      </c>
      <c r="B4" s="837">
        <v>1700</v>
      </c>
      <c r="C4" s="837">
        <v>987</v>
      </c>
      <c r="D4" s="837">
        <v>713</v>
      </c>
      <c r="E4" s="837">
        <v>1532</v>
      </c>
      <c r="F4" s="837">
        <v>168</v>
      </c>
      <c r="G4" s="837">
        <v>51</v>
      </c>
      <c r="H4" s="837">
        <v>120</v>
      </c>
    </row>
    <row r="5" spans="1:8">
      <c r="A5" s="78" t="s">
        <v>83</v>
      </c>
      <c r="B5" s="837">
        <v>1354</v>
      </c>
      <c r="C5" s="837">
        <v>797</v>
      </c>
      <c r="D5" s="837">
        <v>557</v>
      </c>
      <c r="E5" s="837">
        <v>1250</v>
      </c>
      <c r="F5" s="837">
        <v>104</v>
      </c>
      <c r="G5" s="837">
        <v>33</v>
      </c>
      <c r="H5" s="837">
        <v>84</v>
      </c>
    </row>
    <row r="6" spans="1:8">
      <c r="A6" s="78" t="s">
        <v>22</v>
      </c>
      <c r="B6" s="837">
        <v>2432</v>
      </c>
      <c r="C6" s="837">
        <v>1424</v>
      </c>
      <c r="D6" s="837">
        <v>1008</v>
      </c>
      <c r="E6" s="837">
        <v>2187</v>
      </c>
      <c r="F6" s="837">
        <v>245</v>
      </c>
      <c r="G6" s="837">
        <v>57</v>
      </c>
      <c r="H6" s="837">
        <v>276</v>
      </c>
    </row>
    <row r="7" spans="1:8">
      <c r="A7" s="78" t="s">
        <v>84</v>
      </c>
      <c r="B7" s="837">
        <v>3475</v>
      </c>
      <c r="C7" s="837">
        <v>2037</v>
      </c>
      <c r="D7" s="837">
        <v>1438</v>
      </c>
      <c r="E7" s="837">
        <v>3284</v>
      </c>
      <c r="F7" s="837">
        <v>191</v>
      </c>
      <c r="G7" s="837">
        <v>75</v>
      </c>
      <c r="H7" s="837">
        <v>209</v>
      </c>
    </row>
    <row r="8" spans="1:8">
      <c r="A8" s="78" t="s">
        <v>85</v>
      </c>
      <c r="B8" s="837">
        <v>5653</v>
      </c>
      <c r="C8" s="837">
        <v>3261</v>
      </c>
      <c r="D8" s="837">
        <v>2392</v>
      </c>
      <c r="E8" s="837">
        <v>5257</v>
      </c>
      <c r="F8" s="837">
        <v>396</v>
      </c>
      <c r="G8" s="837">
        <v>127</v>
      </c>
      <c r="H8" s="837">
        <v>452</v>
      </c>
    </row>
    <row r="9" spans="1:8">
      <c r="A9" s="78" t="s">
        <v>86</v>
      </c>
      <c r="B9" s="837">
        <v>1616</v>
      </c>
      <c r="C9" s="837">
        <v>933</v>
      </c>
      <c r="D9" s="837">
        <v>683</v>
      </c>
      <c r="E9" s="837">
        <v>1549</v>
      </c>
      <c r="F9" s="837">
        <v>67</v>
      </c>
      <c r="G9" s="837">
        <v>32</v>
      </c>
      <c r="H9" s="837">
        <v>123</v>
      </c>
    </row>
    <row r="10" spans="1:8">
      <c r="A10" s="78" t="s">
        <v>23</v>
      </c>
      <c r="B10" s="837">
        <v>782</v>
      </c>
      <c r="C10" s="837">
        <v>452</v>
      </c>
      <c r="D10" s="837">
        <v>330</v>
      </c>
      <c r="E10" s="837">
        <v>738</v>
      </c>
      <c r="F10" s="837">
        <v>44</v>
      </c>
      <c r="G10" s="837">
        <v>25</v>
      </c>
      <c r="H10" s="837">
        <v>58</v>
      </c>
    </row>
    <row r="11" spans="1:8">
      <c r="A11" s="78" t="s">
        <v>24</v>
      </c>
      <c r="B11" s="837">
        <v>886</v>
      </c>
      <c r="C11" s="837">
        <v>514</v>
      </c>
      <c r="D11" s="837">
        <v>372</v>
      </c>
      <c r="E11" s="837">
        <v>767</v>
      </c>
      <c r="F11" s="837">
        <v>119</v>
      </c>
      <c r="G11" s="837">
        <v>20</v>
      </c>
      <c r="H11" s="837">
        <v>79</v>
      </c>
    </row>
    <row r="12" spans="1:8">
      <c r="A12" s="78" t="s">
        <v>25</v>
      </c>
      <c r="B12" s="837">
        <v>7254</v>
      </c>
      <c r="C12" s="837">
        <v>4221</v>
      </c>
      <c r="D12" s="837">
        <v>3033</v>
      </c>
      <c r="E12" s="837">
        <v>6263</v>
      </c>
      <c r="F12" s="837">
        <v>991</v>
      </c>
      <c r="G12" s="837">
        <v>128</v>
      </c>
      <c r="H12" s="837">
        <v>745</v>
      </c>
    </row>
    <row r="13" spans="1:8">
      <c r="A13" s="78" t="s">
        <v>87</v>
      </c>
      <c r="B13" s="837">
        <v>3554</v>
      </c>
      <c r="C13" s="837">
        <v>2031</v>
      </c>
      <c r="D13" s="837">
        <v>1523</v>
      </c>
      <c r="E13" s="837">
        <v>3250</v>
      </c>
      <c r="F13" s="837">
        <v>304</v>
      </c>
      <c r="G13" s="837">
        <v>107</v>
      </c>
      <c r="H13" s="837">
        <v>318</v>
      </c>
    </row>
    <row r="14" spans="1:8">
      <c r="A14" s="78" t="s">
        <v>26</v>
      </c>
      <c r="B14" s="837">
        <v>3582</v>
      </c>
      <c r="C14" s="837">
        <v>2061</v>
      </c>
      <c r="D14" s="837">
        <v>1521</v>
      </c>
      <c r="E14" s="837">
        <v>3167</v>
      </c>
      <c r="F14" s="837">
        <v>415</v>
      </c>
      <c r="G14" s="837">
        <v>96</v>
      </c>
      <c r="H14" s="837">
        <v>366</v>
      </c>
    </row>
    <row r="15" spans="1:8">
      <c r="A15" s="78" t="s">
        <v>27</v>
      </c>
      <c r="B15" s="837">
        <v>5646</v>
      </c>
      <c r="C15" s="837">
        <v>3299</v>
      </c>
      <c r="D15" s="837">
        <v>2347</v>
      </c>
      <c r="E15" s="837">
        <v>4670</v>
      </c>
      <c r="F15" s="837">
        <v>976</v>
      </c>
      <c r="G15" s="837">
        <v>113</v>
      </c>
      <c r="H15" s="837">
        <v>631</v>
      </c>
    </row>
    <row r="16" spans="1:8">
      <c r="A16" s="78" t="s">
        <v>28</v>
      </c>
      <c r="B16" s="837">
        <v>5145</v>
      </c>
      <c r="C16" s="837">
        <v>2916</v>
      </c>
      <c r="D16" s="837">
        <v>2229</v>
      </c>
      <c r="E16" s="837">
        <v>4705</v>
      </c>
      <c r="F16" s="837">
        <v>440</v>
      </c>
      <c r="G16" s="837">
        <v>163</v>
      </c>
      <c r="H16" s="837">
        <v>530</v>
      </c>
    </row>
    <row r="17" spans="1:8">
      <c r="A17" s="78" t="s">
        <v>29</v>
      </c>
      <c r="B17" s="837">
        <v>1198</v>
      </c>
      <c r="C17" s="837">
        <v>694</v>
      </c>
      <c r="D17" s="837">
        <v>504</v>
      </c>
      <c r="E17" s="837">
        <v>1079</v>
      </c>
      <c r="F17" s="837">
        <v>119</v>
      </c>
      <c r="G17" s="837">
        <v>35</v>
      </c>
      <c r="H17" s="837">
        <v>70</v>
      </c>
    </row>
    <row r="18" spans="1:8">
      <c r="A18" s="78" t="s">
        <v>30</v>
      </c>
      <c r="B18" s="837">
        <v>3382</v>
      </c>
      <c r="C18" s="837">
        <v>2072</v>
      </c>
      <c r="D18" s="837">
        <v>1310</v>
      </c>
      <c r="E18" s="837">
        <v>2958</v>
      </c>
      <c r="F18" s="837">
        <v>424</v>
      </c>
      <c r="G18" s="837">
        <v>96</v>
      </c>
      <c r="H18" s="837">
        <v>384</v>
      </c>
    </row>
    <row r="19" spans="1:8">
      <c r="A19" s="78" t="s">
        <v>119</v>
      </c>
      <c r="B19" s="837">
        <v>375</v>
      </c>
      <c r="C19" s="837">
        <v>332</v>
      </c>
      <c r="D19" s="837">
        <v>43</v>
      </c>
      <c r="E19" s="837">
        <v>315</v>
      </c>
      <c r="F19" s="837">
        <v>60</v>
      </c>
      <c r="G19" s="837">
        <v>1</v>
      </c>
      <c r="H19" s="837">
        <v>1</v>
      </c>
    </row>
    <row r="20" spans="1:8" ht="21.75" customHeight="1">
      <c r="A20" s="76" t="s">
        <v>7</v>
      </c>
      <c r="B20" s="838">
        <v>49047</v>
      </c>
      <c r="C20" s="838">
        <v>28614</v>
      </c>
      <c r="D20" s="838">
        <v>20433</v>
      </c>
      <c r="E20" s="838">
        <v>43967</v>
      </c>
      <c r="F20" s="838">
        <v>5080</v>
      </c>
      <c r="G20" s="838">
        <v>1191</v>
      </c>
      <c r="H20" s="838">
        <v>4535</v>
      </c>
    </row>
    <row r="21" spans="1:8" s="6" customFormat="1">
      <c r="A21" s="1128" t="s">
        <v>1924</v>
      </c>
      <c r="B21" s="1128"/>
      <c r="C21" s="1128"/>
      <c r="D21" s="1128"/>
      <c r="E21" s="1128"/>
      <c r="F21" s="1128"/>
    </row>
  </sheetData>
  <mergeCells count="2">
    <mergeCell ref="A1:H1"/>
    <mergeCell ref="A21:F21"/>
  </mergeCells>
  <pageMargins left="0.78740157499999996" right="0.78740157499999996" top="0.984251969" bottom="0.984251969" header="0.4921259845" footer="0.4921259845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zoomScaleNormal="100" zoomScaleSheetLayoutView="100" workbookViewId="0">
      <selection activeCell="A11" sqref="A11"/>
    </sheetView>
  </sheetViews>
  <sheetFormatPr baseColWidth="10" defaultRowHeight="12.75" customHeight="1"/>
  <cols>
    <col min="1" max="1" width="3.875" style="62" customWidth="1"/>
    <col min="2" max="2" width="19.5" style="62" customWidth="1"/>
    <col min="3" max="3" width="8.25" style="62" customWidth="1"/>
    <col min="4" max="4" width="8.125" style="62" customWidth="1"/>
    <col min="5" max="5" width="8.25" style="62" customWidth="1"/>
    <col min="6" max="6" width="8.625" style="62" customWidth="1"/>
    <col min="7" max="7" width="9" style="62" customWidth="1"/>
    <col min="8" max="8" width="10.125" style="62" customWidth="1"/>
    <col min="9" max="256" width="11" style="62"/>
    <col min="257" max="257" width="3.875" style="62" customWidth="1"/>
    <col min="258" max="258" width="19.5" style="62" customWidth="1"/>
    <col min="259" max="264" width="7.625" style="62" customWidth="1"/>
    <col min="265" max="512" width="11" style="62"/>
    <col min="513" max="513" width="3.875" style="62" customWidth="1"/>
    <col min="514" max="514" width="19.5" style="62" customWidth="1"/>
    <col min="515" max="520" width="7.625" style="62" customWidth="1"/>
    <col min="521" max="768" width="11" style="62"/>
    <col min="769" max="769" width="3.875" style="62" customWidth="1"/>
    <col min="770" max="770" width="19.5" style="62" customWidth="1"/>
    <col min="771" max="776" width="7.625" style="62" customWidth="1"/>
    <col min="777" max="1024" width="11" style="62"/>
    <col min="1025" max="1025" width="3.875" style="62" customWidth="1"/>
    <col min="1026" max="1026" width="19.5" style="62" customWidth="1"/>
    <col min="1027" max="1032" width="7.625" style="62" customWidth="1"/>
    <col min="1033" max="1280" width="11" style="62"/>
    <col min="1281" max="1281" width="3.875" style="62" customWidth="1"/>
    <col min="1282" max="1282" width="19.5" style="62" customWidth="1"/>
    <col min="1283" max="1288" width="7.625" style="62" customWidth="1"/>
    <col min="1289" max="1536" width="11" style="62"/>
    <col min="1537" max="1537" width="3.875" style="62" customWidth="1"/>
    <col min="1538" max="1538" width="19.5" style="62" customWidth="1"/>
    <col min="1539" max="1544" width="7.625" style="62" customWidth="1"/>
    <col min="1545" max="1792" width="11" style="62"/>
    <col min="1793" max="1793" width="3.875" style="62" customWidth="1"/>
    <col min="1794" max="1794" width="19.5" style="62" customWidth="1"/>
    <col min="1795" max="1800" width="7.625" style="62" customWidth="1"/>
    <col min="1801" max="2048" width="11" style="62"/>
    <col min="2049" max="2049" width="3.875" style="62" customWidth="1"/>
    <col min="2050" max="2050" width="19.5" style="62" customWidth="1"/>
    <col min="2051" max="2056" width="7.625" style="62" customWidth="1"/>
    <col min="2057" max="2304" width="11" style="62"/>
    <col min="2305" max="2305" width="3.875" style="62" customWidth="1"/>
    <col min="2306" max="2306" width="19.5" style="62" customWidth="1"/>
    <col min="2307" max="2312" width="7.625" style="62" customWidth="1"/>
    <col min="2313" max="2560" width="11" style="62"/>
    <col min="2561" max="2561" width="3.875" style="62" customWidth="1"/>
    <col min="2562" max="2562" width="19.5" style="62" customWidth="1"/>
    <col min="2563" max="2568" width="7.625" style="62" customWidth="1"/>
    <col min="2569" max="2816" width="11" style="62"/>
    <col min="2817" max="2817" width="3.875" style="62" customWidth="1"/>
    <col min="2818" max="2818" width="19.5" style="62" customWidth="1"/>
    <col min="2819" max="2824" width="7.625" style="62" customWidth="1"/>
    <col min="2825" max="3072" width="11" style="62"/>
    <col min="3073" max="3073" width="3.875" style="62" customWidth="1"/>
    <col min="3074" max="3074" width="19.5" style="62" customWidth="1"/>
    <col min="3075" max="3080" width="7.625" style="62" customWidth="1"/>
    <col min="3081" max="3328" width="11" style="62"/>
    <col min="3329" max="3329" width="3.875" style="62" customWidth="1"/>
    <col min="3330" max="3330" width="19.5" style="62" customWidth="1"/>
    <col min="3331" max="3336" width="7.625" style="62" customWidth="1"/>
    <col min="3337" max="3584" width="11" style="62"/>
    <col min="3585" max="3585" width="3.875" style="62" customWidth="1"/>
    <col min="3586" max="3586" width="19.5" style="62" customWidth="1"/>
    <col min="3587" max="3592" width="7.625" style="62" customWidth="1"/>
    <col min="3593" max="3840" width="11" style="62"/>
    <col min="3841" max="3841" width="3.875" style="62" customWidth="1"/>
    <col min="3842" max="3842" width="19.5" style="62" customWidth="1"/>
    <col min="3843" max="3848" width="7.625" style="62" customWidth="1"/>
    <col min="3849" max="4096" width="11" style="62"/>
    <col min="4097" max="4097" width="3.875" style="62" customWidth="1"/>
    <col min="4098" max="4098" width="19.5" style="62" customWidth="1"/>
    <col min="4099" max="4104" width="7.625" style="62" customWidth="1"/>
    <col min="4105" max="4352" width="11" style="62"/>
    <col min="4353" max="4353" width="3.875" style="62" customWidth="1"/>
    <col min="4354" max="4354" width="19.5" style="62" customWidth="1"/>
    <col min="4355" max="4360" width="7.625" style="62" customWidth="1"/>
    <col min="4361" max="4608" width="11" style="62"/>
    <col min="4609" max="4609" width="3.875" style="62" customWidth="1"/>
    <col min="4610" max="4610" width="19.5" style="62" customWidth="1"/>
    <col min="4611" max="4616" width="7.625" style="62" customWidth="1"/>
    <col min="4617" max="4864" width="11" style="62"/>
    <col min="4865" max="4865" width="3.875" style="62" customWidth="1"/>
    <col min="4866" max="4866" width="19.5" style="62" customWidth="1"/>
    <col min="4867" max="4872" width="7.625" style="62" customWidth="1"/>
    <col min="4873" max="5120" width="11" style="62"/>
    <col min="5121" max="5121" width="3.875" style="62" customWidth="1"/>
    <col min="5122" max="5122" width="19.5" style="62" customWidth="1"/>
    <col min="5123" max="5128" width="7.625" style="62" customWidth="1"/>
    <col min="5129" max="5376" width="11" style="62"/>
    <col min="5377" max="5377" width="3.875" style="62" customWidth="1"/>
    <col min="5378" max="5378" width="19.5" style="62" customWidth="1"/>
    <col min="5379" max="5384" width="7.625" style="62" customWidth="1"/>
    <col min="5385" max="5632" width="11" style="62"/>
    <col min="5633" max="5633" width="3.875" style="62" customWidth="1"/>
    <col min="5634" max="5634" width="19.5" style="62" customWidth="1"/>
    <col min="5635" max="5640" width="7.625" style="62" customWidth="1"/>
    <col min="5641" max="5888" width="11" style="62"/>
    <col min="5889" max="5889" width="3.875" style="62" customWidth="1"/>
    <col min="5890" max="5890" width="19.5" style="62" customWidth="1"/>
    <col min="5891" max="5896" width="7.625" style="62" customWidth="1"/>
    <col min="5897" max="6144" width="11" style="62"/>
    <col min="6145" max="6145" width="3.875" style="62" customWidth="1"/>
    <col min="6146" max="6146" width="19.5" style="62" customWidth="1"/>
    <col min="6147" max="6152" width="7.625" style="62" customWidth="1"/>
    <col min="6153" max="6400" width="11" style="62"/>
    <col min="6401" max="6401" width="3.875" style="62" customWidth="1"/>
    <col min="6402" max="6402" width="19.5" style="62" customWidth="1"/>
    <col min="6403" max="6408" width="7.625" style="62" customWidth="1"/>
    <col min="6409" max="6656" width="11" style="62"/>
    <col min="6657" max="6657" width="3.875" style="62" customWidth="1"/>
    <col min="6658" max="6658" width="19.5" style="62" customWidth="1"/>
    <col min="6659" max="6664" width="7.625" style="62" customWidth="1"/>
    <col min="6665" max="6912" width="11" style="62"/>
    <col min="6913" max="6913" width="3.875" style="62" customWidth="1"/>
    <col min="6914" max="6914" width="19.5" style="62" customWidth="1"/>
    <col min="6915" max="6920" width="7.625" style="62" customWidth="1"/>
    <col min="6921" max="7168" width="11" style="62"/>
    <col min="7169" max="7169" width="3.875" style="62" customWidth="1"/>
    <col min="7170" max="7170" width="19.5" style="62" customWidth="1"/>
    <col min="7171" max="7176" width="7.625" style="62" customWidth="1"/>
    <col min="7177" max="7424" width="11" style="62"/>
    <col min="7425" max="7425" width="3.875" style="62" customWidth="1"/>
    <col min="7426" max="7426" width="19.5" style="62" customWidth="1"/>
    <col min="7427" max="7432" width="7.625" style="62" customWidth="1"/>
    <col min="7433" max="7680" width="11" style="62"/>
    <col min="7681" max="7681" width="3.875" style="62" customWidth="1"/>
    <col min="7682" max="7682" width="19.5" style="62" customWidth="1"/>
    <col min="7683" max="7688" width="7.625" style="62" customWidth="1"/>
    <col min="7689" max="7936" width="11" style="62"/>
    <col min="7937" max="7937" width="3.875" style="62" customWidth="1"/>
    <col min="7938" max="7938" width="19.5" style="62" customWidth="1"/>
    <col min="7939" max="7944" width="7.625" style="62" customWidth="1"/>
    <col min="7945" max="8192" width="11" style="62"/>
    <col min="8193" max="8193" width="3.875" style="62" customWidth="1"/>
    <col min="8194" max="8194" width="19.5" style="62" customWidth="1"/>
    <col min="8195" max="8200" width="7.625" style="62" customWidth="1"/>
    <col min="8201" max="8448" width="11" style="62"/>
    <col min="8449" max="8449" width="3.875" style="62" customWidth="1"/>
    <col min="8450" max="8450" width="19.5" style="62" customWidth="1"/>
    <col min="8451" max="8456" width="7.625" style="62" customWidth="1"/>
    <col min="8457" max="8704" width="11" style="62"/>
    <col min="8705" max="8705" width="3.875" style="62" customWidth="1"/>
    <col min="8706" max="8706" width="19.5" style="62" customWidth="1"/>
    <col min="8707" max="8712" width="7.625" style="62" customWidth="1"/>
    <col min="8713" max="8960" width="11" style="62"/>
    <col min="8961" max="8961" width="3.875" style="62" customWidth="1"/>
    <col min="8962" max="8962" width="19.5" style="62" customWidth="1"/>
    <col min="8963" max="8968" width="7.625" style="62" customWidth="1"/>
    <col min="8969" max="9216" width="11" style="62"/>
    <col min="9217" max="9217" width="3.875" style="62" customWidth="1"/>
    <col min="9218" max="9218" width="19.5" style="62" customWidth="1"/>
    <col min="9219" max="9224" width="7.625" style="62" customWidth="1"/>
    <col min="9225" max="9472" width="11" style="62"/>
    <col min="9473" max="9473" width="3.875" style="62" customWidth="1"/>
    <col min="9474" max="9474" width="19.5" style="62" customWidth="1"/>
    <col min="9475" max="9480" width="7.625" style="62" customWidth="1"/>
    <col min="9481" max="9728" width="11" style="62"/>
    <col min="9729" max="9729" width="3.875" style="62" customWidth="1"/>
    <col min="9730" max="9730" width="19.5" style="62" customWidth="1"/>
    <col min="9731" max="9736" width="7.625" style="62" customWidth="1"/>
    <col min="9737" max="9984" width="11" style="62"/>
    <col min="9985" max="9985" width="3.875" style="62" customWidth="1"/>
    <col min="9986" max="9986" width="19.5" style="62" customWidth="1"/>
    <col min="9987" max="9992" width="7.625" style="62" customWidth="1"/>
    <col min="9993" max="10240" width="11" style="62"/>
    <col min="10241" max="10241" width="3.875" style="62" customWidth="1"/>
    <col min="10242" max="10242" width="19.5" style="62" customWidth="1"/>
    <col min="10243" max="10248" width="7.625" style="62" customWidth="1"/>
    <col min="10249" max="10496" width="11" style="62"/>
    <col min="10497" max="10497" width="3.875" style="62" customWidth="1"/>
    <col min="10498" max="10498" width="19.5" style="62" customWidth="1"/>
    <col min="10499" max="10504" width="7.625" style="62" customWidth="1"/>
    <col min="10505" max="10752" width="11" style="62"/>
    <col min="10753" max="10753" width="3.875" style="62" customWidth="1"/>
    <col min="10754" max="10754" width="19.5" style="62" customWidth="1"/>
    <col min="10755" max="10760" width="7.625" style="62" customWidth="1"/>
    <col min="10761" max="11008" width="11" style="62"/>
    <col min="11009" max="11009" width="3.875" style="62" customWidth="1"/>
    <col min="11010" max="11010" width="19.5" style="62" customWidth="1"/>
    <col min="11011" max="11016" width="7.625" style="62" customWidth="1"/>
    <col min="11017" max="11264" width="11" style="62"/>
    <col min="11265" max="11265" width="3.875" style="62" customWidth="1"/>
    <col min="11266" max="11266" width="19.5" style="62" customWidth="1"/>
    <col min="11267" max="11272" width="7.625" style="62" customWidth="1"/>
    <col min="11273" max="11520" width="11" style="62"/>
    <col min="11521" max="11521" width="3.875" style="62" customWidth="1"/>
    <col min="11522" max="11522" width="19.5" style="62" customWidth="1"/>
    <col min="11523" max="11528" width="7.625" style="62" customWidth="1"/>
    <col min="11529" max="11776" width="11" style="62"/>
    <col min="11777" max="11777" width="3.875" style="62" customWidth="1"/>
    <col min="11778" max="11778" width="19.5" style="62" customWidth="1"/>
    <col min="11779" max="11784" width="7.625" style="62" customWidth="1"/>
    <col min="11785" max="12032" width="11" style="62"/>
    <col min="12033" max="12033" width="3.875" style="62" customWidth="1"/>
    <col min="12034" max="12034" width="19.5" style="62" customWidth="1"/>
    <col min="12035" max="12040" width="7.625" style="62" customWidth="1"/>
    <col min="12041" max="12288" width="11" style="62"/>
    <col min="12289" max="12289" width="3.875" style="62" customWidth="1"/>
    <col min="12290" max="12290" width="19.5" style="62" customWidth="1"/>
    <col min="12291" max="12296" width="7.625" style="62" customWidth="1"/>
    <col min="12297" max="12544" width="11" style="62"/>
    <col min="12545" max="12545" width="3.875" style="62" customWidth="1"/>
    <col min="12546" max="12546" width="19.5" style="62" customWidth="1"/>
    <col min="12547" max="12552" width="7.625" style="62" customWidth="1"/>
    <col min="12553" max="12800" width="11" style="62"/>
    <col min="12801" max="12801" width="3.875" style="62" customWidth="1"/>
    <col min="12802" max="12802" width="19.5" style="62" customWidth="1"/>
    <col min="12803" max="12808" width="7.625" style="62" customWidth="1"/>
    <col min="12809" max="13056" width="11" style="62"/>
    <col min="13057" max="13057" width="3.875" style="62" customWidth="1"/>
    <col min="13058" max="13058" width="19.5" style="62" customWidth="1"/>
    <col min="13059" max="13064" width="7.625" style="62" customWidth="1"/>
    <col min="13065" max="13312" width="11" style="62"/>
    <col min="13313" max="13313" width="3.875" style="62" customWidth="1"/>
    <col min="13314" max="13314" width="19.5" style="62" customWidth="1"/>
    <col min="13315" max="13320" width="7.625" style="62" customWidth="1"/>
    <col min="13321" max="13568" width="11" style="62"/>
    <col min="13569" max="13569" width="3.875" style="62" customWidth="1"/>
    <col min="13570" max="13570" width="19.5" style="62" customWidth="1"/>
    <col min="13571" max="13576" width="7.625" style="62" customWidth="1"/>
    <col min="13577" max="13824" width="11" style="62"/>
    <col min="13825" max="13825" width="3.875" style="62" customWidth="1"/>
    <col min="13826" max="13826" width="19.5" style="62" customWidth="1"/>
    <col min="13827" max="13832" width="7.625" style="62" customWidth="1"/>
    <col min="13833" max="14080" width="11" style="62"/>
    <col min="14081" max="14081" width="3.875" style="62" customWidth="1"/>
    <col min="14082" max="14082" width="19.5" style="62" customWidth="1"/>
    <col min="14083" max="14088" width="7.625" style="62" customWidth="1"/>
    <col min="14089" max="14336" width="11" style="62"/>
    <col min="14337" max="14337" width="3.875" style="62" customWidth="1"/>
    <col min="14338" max="14338" width="19.5" style="62" customWidth="1"/>
    <col min="14339" max="14344" width="7.625" style="62" customWidth="1"/>
    <col min="14345" max="14592" width="11" style="62"/>
    <col min="14593" max="14593" width="3.875" style="62" customWidth="1"/>
    <col min="14594" max="14594" width="19.5" style="62" customWidth="1"/>
    <col min="14595" max="14600" width="7.625" style="62" customWidth="1"/>
    <col min="14601" max="14848" width="11" style="62"/>
    <col min="14849" max="14849" width="3.875" style="62" customWidth="1"/>
    <col min="14850" max="14850" width="19.5" style="62" customWidth="1"/>
    <col min="14851" max="14856" width="7.625" style="62" customWidth="1"/>
    <col min="14857" max="15104" width="11" style="62"/>
    <col min="15105" max="15105" width="3.875" style="62" customWidth="1"/>
    <col min="15106" max="15106" width="19.5" style="62" customWidth="1"/>
    <col min="15107" max="15112" width="7.625" style="62" customWidth="1"/>
    <col min="15113" max="15360" width="11" style="62"/>
    <col min="15361" max="15361" width="3.875" style="62" customWidth="1"/>
    <col min="15362" max="15362" width="19.5" style="62" customWidth="1"/>
    <col min="15363" max="15368" width="7.625" style="62" customWidth="1"/>
    <col min="15369" max="15616" width="11" style="62"/>
    <col min="15617" max="15617" width="3.875" style="62" customWidth="1"/>
    <col min="15618" max="15618" width="19.5" style="62" customWidth="1"/>
    <col min="15619" max="15624" width="7.625" style="62" customWidth="1"/>
    <col min="15625" max="15872" width="11" style="62"/>
    <col min="15873" max="15873" width="3.875" style="62" customWidth="1"/>
    <col min="15874" max="15874" width="19.5" style="62" customWidth="1"/>
    <col min="15875" max="15880" width="7.625" style="62" customWidth="1"/>
    <col min="15881" max="16128" width="11" style="62"/>
    <col min="16129" max="16129" width="3.875" style="62" customWidth="1"/>
    <col min="16130" max="16130" width="19.5" style="62" customWidth="1"/>
    <col min="16131" max="16136" width="7.625" style="62" customWidth="1"/>
    <col min="16137" max="16384" width="11" style="62"/>
  </cols>
  <sheetData>
    <row r="1" spans="1:8" s="61" customFormat="1" ht="30" customHeight="1">
      <c r="A1" s="1186" t="s">
        <v>1602</v>
      </c>
      <c r="B1" s="1186"/>
      <c r="C1" s="1186"/>
      <c r="D1" s="1186"/>
      <c r="E1" s="1186"/>
      <c r="F1" s="1186"/>
      <c r="G1" s="1186"/>
      <c r="H1" s="1186"/>
    </row>
    <row r="2" spans="1:8" ht="12.75" customHeight="1">
      <c r="A2" s="1187"/>
      <c r="B2" s="1188"/>
      <c r="C2" s="487">
        <v>2008</v>
      </c>
      <c r="D2" s="487">
        <v>2009</v>
      </c>
      <c r="E2" s="487">
        <v>2010</v>
      </c>
      <c r="F2" s="487">
        <v>2011</v>
      </c>
      <c r="G2" s="487">
        <v>2012</v>
      </c>
      <c r="H2" s="487">
        <v>2013</v>
      </c>
    </row>
    <row r="3" spans="1:8" ht="12.75" customHeight="1">
      <c r="A3" s="486" t="s">
        <v>113</v>
      </c>
      <c r="B3" s="486"/>
      <c r="C3" s="488">
        <v>3652</v>
      </c>
      <c r="D3" s="488">
        <v>3953</v>
      </c>
      <c r="E3" s="488">
        <v>3637</v>
      </c>
      <c r="F3" s="488">
        <v>3089</v>
      </c>
      <c r="G3" s="488">
        <v>3057</v>
      </c>
      <c r="H3" s="488">
        <v>3046</v>
      </c>
    </row>
    <row r="4" spans="1:8" ht="12.75" customHeight="1">
      <c r="A4" s="486" t="s">
        <v>114</v>
      </c>
      <c r="B4" s="486"/>
      <c r="C4" s="488"/>
      <c r="D4" s="488"/>
      <c r="E4" s="488"/>
      <c r="F4" s="488"/>
      <c r="G4" s="488"/>
      <c r="H4" s="489"/>
    </row>
    <row r="5" spans="1:8" ht="12.75" customHeight="1">
      <c r="A5" s="1187" t="s">
        <v>112</v>
      </c>
      <c r="B5" s="1188"/>
      <c r="C5" s="488">
        <v>1808</v>
      </c>
      <c r="D5" s="488">
        <v>2095</v>
      </c>
      <c r="E5" s="488">
        <v>1865</v>
      </c>
      <c r="F5" s="488">
        <v>1517</v>
      </c>
      <c r="G5" s="488">
        <v>1577</v>
      </c>
      <c r="H5" s="488">
        <v>1554</v>
      </c>
    </row>
    <row r="6" spans="1:8" ht="12.75" customHeight="1">
      <c r="A6" s="1189" t="s">
        <v>111</v>
      </c>
      <c r="B6" s="1190"/>
      <c r="C6" s="488">
        <v>1844</v>
      </c>
      <c r="D6" s="488">
        <v>1858</v>
      </c>
      <c r="E6" s="488">
        <v>1772</v>
      </c>
      <c r="F6" s="488">
        <v>1572</v>
      </c>
      <c r="G6" s="488">
        <v>1480</v>
      </c>
      <c r="H6" s="488">
        <v>1492</v>
      </c>
    </row>
    <row r="7" spans="1:8" ht="12.75" customHeight="1">
      <c r="A7" s="1187" t="s">
        <v>115</v>
      </c>
      <c r="B7" s="1188"/>
      <c r="C7" s="488">
        <v>368</v>
      </c>
      <c r="D7" s="488">
        <v>466</v>
      </c>
      <c r="E7" s="488">
        <v>380</v>
      </c>
      <c r="F7" s="488">
        <v>267</v>
      </c>
      <c r="G7" s="488">
        <v>264</v>
      </c>
      <c r="H7" s="488">
        <v>256</v>
      </c>
    </row>
    <row r="8" spans="1:8" ht="12.75" customHeight="1">
      <c r="A8" s="1187" t="s">
        <v>116</v>
      </c>
      <c r="B8" s="1188"/>
      <c r="C8" s="488">
        <v>430</v>
      </c>
      <c r="D8" s="488">
        <v>504</v>
      </c>
      <c r="E8" s="488">
        <v>494</v>
      </c>
      <c r="F8" s="488">
        <v>506</v>
      </c>
      <c r="G8" s="488">
        <v>540</v>
      </c>
      <c r="H8" s="488">
        <v>515</v>
      </c>
    </row>
    <row r="9" spans="1:8" ht="12.75" customHeight="1">
      <c r="A9" s="1187" t="s">
        <v>6</v>
      </c>
      <c r="B9" s="1188"/>
      <c r="C9" s="488">
        <v>695</v>
      </c>
      <c r="D9" s="488">
        <v>675</v>
      </c>
      <c r="E9" s="488">
        <v>632</v>
      </c>
      <c r="F9" s="488">
        <v>564</v>
      </c>
      <c r="G9" s="488">
        <v>598</v>
      </c>
      <c r="H9" s="488">
        <v>662</v>
      </c>
    </row>
    <row r="10" spans="1:8" ht="12.75" customHeight="1">
      <c r="A10" s="1181" t="s">
        <v>117</v>
      </c>
      <c r="B10" s="1182"/>
      <c r="C10" s="490">
        <v>0.06</v>
      </c>
      <c r="D10" s="490">
        <v>6.3E-2</v>
      </c>
      <c r="E10" s="490">
        <v>5.8000000000000003E-2</v>
      </c>
      <c r="F10" s="490">
        <v>4.9000000000000002E-2</v>
      </c>
      <c r="G10" s="490">
        <v>4.8000000000000001E-2</v>
      </c>
      <c r="H10" s="490">
        <v>4.7E-2</v>
      </c>
    </row>
    <row r="11" spans="1:8" s="6" customFormat="1">
      <c r="A11" s="483" t="s">
        <v>1924</v>
      </c>
      <c r="B11" s="483"/>
      <c r="C11" s="483"/>
      <c r="D11" s="14"/>
      <c r="E11" s="14"/>
      <c r="F11" s="14"/>
    </row>
    <row r="12" spans="1:8" ht="12.75" customHeight="1">
      <c r="A12" s="64"/>
      <c r="B12" s="65"/>
      <c r="C12" s="65"/>
      <c r="D12" s="65"/>
      <c r="E12" s="65"/>
    </row>
    <row r="13" spans="1:8" ht="12.75" customHeight="1">
      <c r="A13" s="66"/>
      <c r="B13" s="65"/>
      <c r="C13" s="67"/>
      <c r="E13" s="65"/>
    </row>
    <row r="14" spans="1:8" ht="12.75" customHeight="1">
      <c r="A14" s="66"/>
      <c r="B14" s="65"/>
      <c r="C14" s="67"/>
      <c r="D14" s="65"/>
      <c r="E14" s="65"/>
    </row>
    <row r="15" spans="1:8" ht="12.75" customHeight="1">
      <c r="A15" s="64"/>
      <c r="B15" s="65"/>
      <c r="C15" s="65"/>
      <c r="D15" s="65"/>
      <c r="E15" s="65"/>
    </row>
    <row r="16" spans="1:8" ht="12.75" customHeight="1">
      <c r="A16" s="64"/>
      <c r="B16" s="65"/>
      <c r="C16" s="65"/>
      <c r="D16" s="65"/>
      <c r="E16" s="65"/>
    </row>
    <row r="17" spans="1:8" ht="12.75" customHeight="1">
      <c r="E17" s="65"/>
    </row>
    <row r="18" spans="1:8" ht="12.75" customHeight="1">
      <c r="E18" s="68"/>
    </row>
    <row r="19" spans="1:8" s="61" customFormat="1" ht="12.75" customHeight="1">
      <c r="A19" s="69"/>
      <c r="B19" s="60"/>
      <c r="C19" s="60"/>
      <c r="D19" s="60"/>
      <c r="E19" s="60"/>
      <c r="F19" s="70"/>
      <c r="H19" s="62"/>
    </row>
    <row r="20" spans="1:8" ht="12.75" customHeight="1">
      <c r="A20" s="60"/>
      <c r="B20" s="63"/>
      <c r="C20" s="63"/>
      <c r="D20" s="63"/>
      <c r="E20" s="63"/>
      <c r="F20" s="68"/>
    </row>
    <row r="21" spans="1:8" ht="12.75" customHeight="1">
      <c r="A21" s="1183"/>
      <c r="B21" s="1184"/>
      <c r="C21" s="1185"/>
      <c r="D21" s="1185"/>
      <c r="E21" s="1185"/>
      <c r="F21" s="68"/>
    </row>
    <row r="22" spans="1:8" ht="12.75" customHeight="1">
      <c r="A22" s="1183"/>
      <c r="B22" s="1184"/>
      <c r="C22" s="71"/>
      <c r="D22" s="71"/>
      <c r="E22" s="71"/>
      <c r="F22" s="68"/>
    </row>
    <row r="23" spans="1:8" ht="12.75" customHeight="1">
      <c r="A23" s="64"/>
      <c r="B23" s="72"/>
      <c r="C23" s="72"/>
      <c r="D23" s="72"/>
      <c r="E23" s="72"/>
      <c r="F23" s="68"/>
    </row>
    <row r="24" spans="1:8" ht="12.75" customHeight="1">
      <c r="A24" s="64"/>
      <c r="B24" s="72"/>
      <c r="C24" s="72"/>
      <c r="D24" s="72"/>
      <c r="E24" s="72"/>
      <c r="F24" s="68"/>
    </row>
    <row r="25" spans="1:8" ht="12.75" customHeight="1">
      <c r="A25" s="66"/>
      <c r="B25" s="73"/>
      <c r="C25" s="73"/>
      <c r="D25" s="73"/>
      <c r="E25" s="72"/>
      <c r="F25" s="68"/>
    </row>
    <row r="26" spans="1:8" ht="12.75" customHeight="1">
      <c r="A26" s="66"/>
      <c r="B26" s="73"/>
      <c r="C26" s="73"/>
      <c r="D26" s="73"/>
      <c r="E26" s="73"/>
      <c r="F26" s="68"/>
    </row>
    <row r="27" spans="1:8" ht="12.75" customHeight="1">
      <c r="A27" s="66"/>
      <c r="B27" s="73"/>
      <c r="C27" s="73"/>
      <c r="D27" s="73"/>
      <c r="E27" s="399"/>
      <c r="F27" s="68"/>
    </row>
    <row r="28" spans="1:8" ht="12.75" customHeight="1">
      <c r="A28" s="66"/>
      <c r="B28" s="73"/>
      <c r="C28" s="73"/>
      <c r="D28" s="73"/>
      <c r="E28" s="73"/>
      <c r="F28" s="68"/>
    </row>
    <row r="29" spans="1:8" ht="12.75" customHeight="1">
      <c r="A29" s="66"/>
      <c r="B29" s="73"/>
      <c r="C29" s="73"/>
      <c r="D29" s="73"/>
      <c r="E29" s="73"/>
      <c r="F29" s="68"/>
    </row>
    <row r="30" spans="1:8" ht="12.75" customHeight="1">
      <c r="A30" s="66"/>
      <c r="B30" s="73"/>
      <c r="C30" s="73"/>
      <c r="D30" s="73"/>
      <c r="E30" s="73"/>
      <c r="F30" s="68"/>
    </row>
    <row r="31" spans="1:8" ht="12.75" customHeight="1">
      <c r="A31" s="66"/>
      <c r="B31" s="73"/>
      <c r="C31" s="73"/>
      <c r="D31" s="73"/>
      <c r="E31" s="73"/>
      <c r="F31" s="68"/>
    </row>
    <row r="32" spans="1:8" ht="12.75" customHeight="1">
      <c r="A32" s="66"/>
      <c r="B32" s="73"/>
      <c r="C32" s="72"/>
      <c r="D32" s="72"/>
      <c r="E32" s="72"/>
      <c r="F32" s="68"/>
    </row>
    <row r="33" spans="1:6" ht="12.75" customHeight="1">
      <c r="A33" s="66"/>
      <c r="B33" s="73"/>
      <c r="C33" s="72"/>
      <c r="D33" s="72"/>
      <c r="E33" s="72"/>
      <c r="F33" s="68"/>
    </row>
    <row r="35" spans="1:6" ht="12.75" customHeight="1">
      <c r="B35" s="74"/>
      <c r="C35" s="74"/>
      <c r="D35" s="74"/>
    </row>
  </sheetData>
  <mergeCells count="11">
    <mergeCell ref="A10:B10"/>
    <mergeCell ref="A21:A22"/>
    <mergeCell ref="B21:B22"/>
    <mergeCell ref="C21:E21"/>
    <mergeCell ref="A1:H1"/>
    <mergeCell ref="A5:B5"/>
    <mergeCell ref="A6:B6"/>
    <mergeCell ref="A7:B7"/>
    <mergeCell ref="A8:B8"/>
    <mergeCell ref="A9:B9"/>
    <mergeCell ref="A2:B2"/>
  </mergeCell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</oddHeader>
    <oddFooter>&amp;L&amp;9 11&amp;C&amp;9Arbeitsmarktbericht 2014&amp;R&amp;G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workbookViewId="0">
      <selection activeCell="A11" sqref="A11:C11"/>
    </sheetView>
  </sheetViews>
  <sheetFormatPr baseColWidth="10" defaultColWidth="11" defaultRowHeight="12.75"/>
  <cols>
    <col min="1" max="1" width="46.625" style="57" bestFit="1" customWidth="1"/>
    <col min="2" max="2" width="13" style="57" customWidth="1"/>
    <col min="3" max="3" width="14" style="57" customWidth="1"/>
    <col min="4" max="4" width="24.125" style="57" bestFit="1" customWidth="1"/>
    <col min="5" max="5" width="8.75" style="57" bestFit="1" customWidth="1"/>
    <col min="6" max="6" width="11" style="57" bestFit="1" customWidth="1"/>
    <col min="7" max="7" width="15.125" style="57" bestFit="1" customWidth="1"/>
    <col min="8" max="8" width="14.625" style="57" bestFit="1" customWidth="1"/>
    <col min="9" max="9" width="8" style="57" bestFit="1" customWidth="1"/>
    <col min="10" max="10" width="14.375" style="57" bestFit="1" customWidth="1"/>
    <col min="11" max="11" width="8.875" style="57" bestFit="1" customWidth="1"/>
    <col min="12" max="12" width="15.375" style="57" bestFit="1" customWidth="1"/>
    <col min="13" max="13" width="7.875" style="57" bestFit="1" customWidth="1"/>
    <col min="14" max="14" width="8.375" style="57" bestFit="1" customWidth="1"/>
    <col min="15" max="15" width="7.625" style="57" bestFit="1" customWidth="1"/>
    <col min="16" max="16" width="9.625" style="57" bestFit="1" customWidth="1"/>
    <col min="17" max="17" width="9.125" style="57" bestFit="1" customWidth="1"/>
    <col min="18" max="18" width="8.375" style="57" bestFit="1" customWidth="1"/>
    <col min="19" max="16384" width="11" style="57"/>
  </cols>
  <sheetData>
    <row r="1" spans="1:16" ht="30" customHeight="1">
      <c r="A1" s="1195" t="s">
        <v>1603</v>
      </c>
      <c r="B1" s="1195"/>
      <c r="C1" s="1195"/>
      <c r="D1" s="84"/>
      <c r="E1" s="84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</row>
    <row r="2" spans="1:16" ht="12.75" customHeight="1">
      <c r="A2" s="1193" t="s">
        <v>133</v>
      </c>
      <c r="B2" s="1191" t="s">
        <v>134</v>
      </c>
      <c r="C2" s="1192"/>
    </row>
    <row r="3" spans="1:16">
      <c r="A3" s="1194"/>
      <c r="B3" s="86" t="s">
        <v>132</v>
      </c>
      <c r="C3" s="87" t="s">
        <v>551</v>
      </c>
    </row>
    <row r="4" spans="1:16">
      <c r="A4" s="88" t="s">
        <v>7</v>
      </c>
      <c r="B4" s="400">
        <v>68682</v>
      </c>
      <c r="C4" s="402">
        <v>1</v>
      </c>
    </row>
    <row r="5" spans="1:16">
      <c r="A5" s="88" t="s">
        <v>131</v>
      </c>
      <c r="B5" s="82"/>
      <c r="C5" s="402"/>
    </row>
    <row r="6" spans="1:16">
      <c r="A6" s="89" t="s">
        <v>130</v>
      </c>
      <c r="B6" s="400">
        <v>32453</v>
      </c>
      <c r="C6" s="402">
        <v>0.47251099269095248</v>
      </c>
    </row>
    <row r="7" spans="1:16">
      <c r="A7" s="89" t="s">
        <v>129</v>
      </c>
      <c r="B7" s="400">
        <v>20382</v>
      </c>
      <c r="C7" s="402">
        <v>0.29675897615095659</v>
      </c>
    </row>
    <row r="8" spans="1:16">
      <c r="A8" s="89" t="s">
        <v>128</v>
      </c>
      <c r="B8" s="401">
        <v>9226</v>
      </c>
      <c r="C8" s="403">
        <v>0.13432922745406364</v>
      </c>
    </row>
    <row r="9" spans="1:16">
      <c r="A9" s="89" t="s">
        <v>127</v>
      </c>
      <c r="B9" s="401">
        <v>2924</v>
      </c>
      <c r="C9" s="403">
        <v>4.2573017675664661E-2</v>
      </c>
    </row>
    <row r="10" spans="1:16">
      <c r="A10" s="89" t="s">
        <v>126</v>
      </c>
      <c r="B10" s="400">
        <v>3697</v>
      </c>
      <c r="C10" s="402">
        <v>5.3827786028362599E-2</v>
      </c>
    </row>
    <row r="11" spans="1:16" s="6" customFormat="1">
      <c r="A11" s="1128" t="s">
        <v>1924</v>
      </c>
      <c r="B11" s="1128"/>
      <c r="C11" s="1128"/>
      <c r="D11" s="14"/>
      <c r="E11" s="14"/>
      <c r="F11" s="14"/>
    </row>
    <row r="12" spans="1:16" s="81" customFormat="1"/>
  </sheetData>
  <mergeCells count="4">
    <mergeCell ref="B2:C2"/>
    <mergeCell ref="A11:C11"/>
    <mergeCell ref="A2:A3"/>
    <mergeCell ref="A1:C1"/>
  </mergeCells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A11" sqref="A11:C11"/>
    </sheetView>
  </sheetViews>
  <sheetFormatPr baseColWidth="10" defaultColWidth="11" defaultRowHeight="12.75"/>
  <cols>
    <col min="1" max="1" width="46.625" style="57" bestFit="1" customWidth="1"/>
    <col min="2" max="2" width="10" style="57" customWidth="1"/>
    <col min="3" max="69" width="10.625" style="57" customWidth="1"/>
    <col min="70" max="16384" width="11" style="57"/>
  </cols>
  <sheetData>
    <row r="1" spans="1:12" ht="17.25" customHeight="1">
      <c r="A1" s="85" t="s">
        <v>1608</v>
      </c>
      <c r="B1" s="85"/>
      <c r="C1" s="85"/>
      <c r="D1" s="85"/>
      <c r="E1" s="85"/>
      <c r="F1" s="83"/>
      <c r="G1" s="83"/>
      <c r="H1" s="83"/>
      <c r="I1" s="83"/>
      <c r="J1" s="83"/>
      <c r="K1" s="83"/>
      <c r="L1" s="83"/>
    </row>
    <row r="2" spans="1:12" ht="27" customHeight="1">
      <c r="A2" s="1197" t="s">
        <v>133</v>
      </c>
      <c r="B2" s="1196" t="s">
        <v>139</v>
      </c>
      <c r="C2" s="1196"/>
      <c r="D2" s="1196"/>
      <c r="E2" s="1196"/>
      <c r="F2" s="94"/>
      <c r="G2" s="94"/>
      <c r="H2" s="94"/>
    </row>
    <row r="3" spans="1:12" ht="38.25">
      <c r="A3" s="1194"/>
      <c r="B3" s="95" t="s">
        <v>138</v>
      </c>
      <c r="C3" s="95" t="s">
        <v>137</v>
      </c>
      <c r="D3" s="95" t="s">
        <v>136</v>
      </c>
      <c r="E3" s="87" t="s">
        <v>7</v>
      </c>
      <c r="F3" s="91"/>
      <c r="G3" s="91"/>
      <c r="H3" s="91"/>
    </row>
    <row r="4" spans="1:12">
      <c r="A4" s="88" t="s">
        <v>7</v>
      </c>
      <c r="B4" s="854">
        <f>SUM(B8:B9)</f>
        <v>6676</v>
      </c>
      <c r="C4" s="854">
        <f>SUM(C8:C9)</f>
        <v>4347</v>
      </c>
      <c r="D4" s="854">
        <v>1127</v>
      </c>
      <c r="E4" s="854">
        <v>12150</v>
      </c>
      <c r="F4" s="93"/>
      <c r="G4" s="93"/>
      <c r="H4" s="93"/>
    </row>
    <row r="5" spans="1:12">
      <c r="A5" s="88" t="s">
        <v>131</v>
      </c>
      <c r="B5" s="854"/>
      <c r="C5" s="854"/>
      <c r="D5" s="854"/>
      <c r="E5" s="855"/>
      <c r="F5" s="92"/>
      <c r="G5" s="92"/>
      <c r="H5" s="92"/>
    </row>
    <row r="6" spans="1:12">
      <c r="A6" s="89" t="s">
        <v>130</v>
      </c>
      <c r="B6" s="854" t="s">
        <v>124</v>
      </c>
      <c r="C6" s="854" t="s">
        <v>124</v>
      </c>
      <c r="D6" s="854" t="s">
        <v>124</v>
      </c>
      <c r="E6" s="854" t="s">
        <v>124</v>
      </c>
      <c r="F6" s="90"/>
      <c r="G6" s="90"/>
      <c r="H6" s="90"/>
    </row>
    <row r="7" spans="1:12">
      <c r="A7" s="89" t="s">
        <v>129</v>
      </c>
      <c r="B7" s="854" t="s">
        <v>124</v>
      </c>
      <c r="C7" s="854" t="s">
        <v>124</v>
      </c>
      <c r="D7" s="854" t="s">
        <v>124</v>
      </c>
      <c r="E7" s="854" t="s">
        <v>124</v>
      </c>
      <c r="F7" s="90"/>
      <c r="G7" s="90"/>
      <c r="H7" s="90"/>
    </row>
    <row r="8" spans="1:12">
      <c r="A8" s="89" t="s">
        <v>135</v>
      </c>
      <c r="B8" s="854">
        <v>4639</v>
      </c>
      <c r="C8" s="854">
        <v>3628</v>
      </c>
      <c r="D8" s="854">
        <v>959</v>
      </c>
      <c r="E8" s="854">
        <v>9226</v>
      </c>
      <c r="F8" s="91"/>
      <c r="G8" s="91"/>
      <c r="H8" s="91"/>
    </row>
    <row r="9" spans="1:12">
      <c r="A9" s="96" t="s">
        <v>127</v>
      </c>
      <c r="B9" s="854">
        <v>2037</v>
      </c>
      <c r="C9" s="856">
        <v>719</v>
      </c>
      <c r="D9" s="854">
        <v>168</v>
      </c>
      <c r="E9" s="854">
        <v>2924</v>
      </c>
      <c r="F9" s="91"/>
      <c r="G9" s="91"/>
      <c r="H9" s="91"/>
    </row>
    <row r="10" spans="1:12">
      <c r="A10" s="97" t="s">
        <v>126</v>
      </c>
      <c r="B10" s="854" t="s">
        <v>124</v>
      </c>
      <c r="C10" s="854" t="s">
        <v>124</v>
      </c>
      <c r="D10" s="854" t="s">
        <v>124</v>
      </c>
      <c r="E10" s="854" t="s">
        <v>124</v>
      </c>
      <c r="F10" s="90"/>
      <c r="G10" s="90"/>
      <c r="H10" s="90"/>
    </row>
    <row r="11" spans="1:12" s="6" customFormat="1">
      <c r="A11" s="1128" t="s">
        <v>1924</v>
      </c>
      <c r="B11" s="1128"/>
      <c r="C11" s="1128"/>
      <c r="D11" s="14"/>
      <c r="E11" s="14"/>
      <c r="F11" s="14"/>
    </row>
  </sheetData>
  <mergeCells count="3">
    <mergeCell ref="B2:E2"/>
    <mergeCell ref="A2:A3"/>
    <mergeCell ref="A11:C11"/>
  </mergeCells>
  <conditionalFormatting sqref="B4:H10">
    <cfRule type="cellIs" dxfId="2" priority="1" stopIfTrue="1" operator="between">
      <formula>1</formula>
      <formula>2</formula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activeCell="A11" sqref="A11:C11"/>
    </sheetView>
  </sheetViews>
  <sheetFormatPr baseColWidth="10" defaultColWidth="11" defaultRowHeight="12.75"/>
  <cols>
    <col min="1" max="1" width="46.625" style="57" bestFit="1" customWidth="1"/>
    <col min="2" max="2" width="13.125" style="57" customWidth="1"/>
    <col min="3" max="3" width="17.125" style="57" bestFit="1" customWidth="1"/>
    <col min="4" max="4" width="24.125" style="57" bestFit="1" customWidth="1"/>
    <col min="5" max="6" width="13.125" style="57" customWidth="1"/>
    <col min="7" max="7" width="15.125" style="57" bestFit="1" customWidth="1"/>
    <col min="8" max="8" width="14.625" style="57" bestFit="1" customWidth="1"/>
    <col min="9" max="9" width="13.125" style="57" customWidth="1"/>
    <col min="10" max="10" width="14.375" style="57" bestFit="1" customWidth="1"/>
    <col min="11" max="11" width="13.125" style="57" customWidth="1"/>
    <col min="12" max="12" width="15.375" style="57" bestFit="1" customWidth="1"/>
    <col min="13" max="18" width="13.125" style="57" customWidth="1"/>
    <col min="19" max="16384" width="11" style="57"/>
  </cols>
  <sheetData>
    <row r="1" spans="1:16" ht="17.25" customHeight="1">
      <c r="A1" s="99" t="s">
        <v>1604</v>
      </c>
      <c r="B1" s="84"/>
      <c r="C1" s="83"/>
      <c r="D1" s="84"/>
      <c r="E1" s="84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</row>
    <row r="2" spans="1:16" ht="52.5" customHeight="1">
      <c r="A2" s="1197" t="s">
        <v>133</v>
      </c>
      <c r="B2" s="1198" t="s">
        <v>140</v>
      </c>
      <c r="C2" s="1199"/>
    </row>
    <row r="3" spans="1:16">
      <c r="A3" s="1194"/>
      <c r="B3" s="86" t="s">
        <v>132</v>
      </c>
      <c r="C3" s="87" t="s">
        <v>551</v>
      </c>
    </row>
    <row r="4" spans="1:16">
      <c r="A4" s="98" t="s">
        <v>7</v>
      </c>
      <c r="B4" s="854">
        <v>19140</v>
      </c>
      <c r="C4" s="857">
        <v>1</v>
      </c>
    </row>
    <row r="5" spans="1:16">
      <c r="A5" s="88" t="s">
        <v>131</v>
      </c>
      <c r="B5" s="856"/>
      <c r="C5" s="858"/>
    </row>
    <row r="6" spans="1:16">
      <c r="A6" s="89" t="s">
        <v>130</v>
      </c>
      <c r="B6" s="854" t="s">
        <v>124</v>
      </c>
      <c r="C6" s="854" t="s">
        <v>124</v>
      </c>
    </row>
    <row r="7" spans="1:16">
      <c r="A7" s="89" t="s">
        <v>129</v>
      </c>
      <c r="B7" s="854" t="s">
        <v>124</v>
      </c>
      <c r="C7" s="854" t="s">
        <v>124</v>
      </c>
    </row>
    <row r="8" spans="1:16">
      <c r="A8" s="89" t="s">
        <v>135</v>
      </c>
      <c r="B8" s="854">
        <v>15106</v>
      </c>
      <c r="C8" s="857">
        <v>0.7892371995820272</v>
      </c>
    </row>
    <row r="9" spans="1:16">
      <c r="A9" s="96" t="s">
        <v>127</v>
      </c>
      <c r="B9" s="859">
        <v>4034</v>
      </c>
      <c r="C9" s="860">
        <v>0.21076280041797282</v>
      </c>
    </row>
    <row r="10" spans="1:16">
      <c r="A10" s="98" t="s">
        <v>126</v>
      </c>
      <c r="B10" s="854" t="s">
        <v>124</v>
      </c>
      <c r="C10" s="854" t="s">
        <v>124</v>
      </c>
    </row>
    <row r="11" spans="1:16">
      <c r="A11" s="1128" t="s">
        <v>1924</v>
      </c>
      <c r="B11" s="1128"/>
      <c r="C11" s="1128"/>
    </row>
  </sheetData>
  <mergeCells count="3">
    <mergeCell ref="B2:C2"/>
    <mergeCell ref="A2:A3"/>
    <mergeCell ref="A11:C11"/>
  </mergeCells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workbookViewId="0">
      <selection activeCell="A11" sqref="A11:F11"/>
    </sheetView>
  </sheetViews>
  <sheetFormatPr baseColWidth="10" defaultColWidth="10.125" defaultRowHeight="12.75"/>
  <cols>
    <col min="1" max="1" width="46.625" style="92" bestFit="1" customWidth="1"/>
    <col min="2" max="2" width="13" style="92" customWidth="1"/>
    <col min="3" max="3" width="17.125" style="92" bestFit="1" customWidth="1"/>
    <col min="4" max="4" width="15.75" style="92" customWidth="1"/>
    <col min="5" max="5" width="8.75" style="92" bestFit="1" customWidth="1"/>
    <col min="6" max="6" width="11" style="92" bestFit="1" customWidth="1"/>
    <col min="7" max="7" width="15.125" style="92" bestFit="1" customWidth="1"/>
    <col min="8" max="8" width="14.625" style="92" bestFit="1" customWidth="1"/>
    <col min="9" max="9" width="8" style="92" bestFit="1" customWidth="1"/>
    <col min="10" max="10" width="14.375" style="92" bestFit="1" customWidth="1"/>
    <col min="11" max="11" width="8.875" style="92" bestFit="1" customWidth="1"/>
    <col min="12" max="12" width="15.375" style="92" bestFit="1" customWidth="1"/>
    <col min="13" max="13" width="7.875" style="92" bestFit="1" customWidth="1"/>
    <col min="14" max="14" width="8.375" style="92" bestFit="1" customWidth="1"/>
    <col min="15" max="15" width="7.625" style="92" bestFit="1" customWidth="1"/>
    <col min="16" max="16" width="9.625" style="92" bestFit="1" customWidth="1"/>
    <col min="17" max="17" width="9.125" style="92" bestFit="1" customWidth="1"/>
    <col min="18" max="18" width="8.375" style="92" bestFit="1" customWidth="1"/>
    <col min="19" max="16384" width="10.125" style="92"/>
  </cols>
  <sheetData>
    <row r="1" spans="1:18" s="113" customFormat="1" ht="17.25" customHeight="1">
      <c r="A1" s="112" t="s">
        <v>1905</v>
      </c>
    </row>
    <row r="2" spans="1:18" s="62" customFormat="1" ht="38.25">
      <c r="A2" s="108" t="s">
        <v>21</v>
      </c>
      <c r="B2" s="108" t="s">
        <v>81</v>
      </c>
      <c r="C2" s="108" t="s">
        <v>82</v>
      </c>
      <c r="D2" s="108" t="s">
        <v>147</v>
      </c>
      <c r="E2" s="108" t="s">
        <v>22</v>
      </c>
      <c r="F2" s="108" t="s">
        <v>84</v>
      </c>
      <c r="G2" s="108" t="s">
        <v>85</v>
      </c>
      <c r="H2" s="108" t="s">
        <v>86</v>
      </c>
      <c r="I2" s="108" t="s">
        <v>23</v>
      </c>
      <c r="J2" s="108" t="s">
        <v>24</v>
      </c>
      <c r="K2" s="108" t="s">
        <v>25</v>
      </c>
      <c r="L2" s="108" t="s">
        <v>87</v>
      </c>
      <c r="M2" s="108" t="s">
        <v>26</v>
      </c>
      <c r="N2" s="108" t="s">
        <v>27</v>
      </c>
      <c r="O2" s="108" t="s">
        <v>28</v>
      </c>
      <c r="P2" s="108" t="s">
        <v>29</v>
      </c>
      <c r="Q2" s="108" t="s">
        <v>30</v>
      </c>
      <c r="R2" s="108" t="s">
        <v>7</v>
      </c>
    </row>
    <row r="3" spans="1:18" s="62" customFormat="1" ht="25.5" customHeight="1">
      <c r="A3" s="109" t="s">
        <v>133</v>
      </c>
      <c r="B3" s="108" t="s">
        <v>146</v>
      </c>
      <c r="C3" s="108" t="s">
        <v>146</v>
      </c>
      <c r="D3" s="108" t="s">
        <v>146</v>
      </c>
      <c r="E3" s="108" t="s">
        <v>146</v>
      </c>
      <c r="F3" s="108" t="s">
        <v>146</v>
      </c>
      <c r="G3" s="108" t="s">
        <v>146</v>
      </c>
      <c r="H3" s="108" t="s">
        <v>146</v>
      </c>
      <c r="I3" s="108" t="s">
        <v>146</v>
      </c>
      <c r="J3" s="108" t="s">
        <v>146</v>
      </c>
      <c r="K3" s="108" t="s">
        <v>146</v>
      </c>
      <c r="L3" s="108" t="s">
        <v>146</v>
      </c>
      <c r="M3" s="108" t="s">
        <v>146</v>
      </c>
      <c r="N3" s="108" t="s">
        <v>146</v>
      </c>
      <c r="O3" s="108" t="s">
        <v>146</v>
      </c>
      <c r="P3" s="108" t="s">
        <v>146</v>
      </c>
      <c r="Q3" s="108" t="s">
        <v>146</v>
      </c>
      <c r="R3" s="108" t="s">
        <v>146</v>
      </c>
    </row>
    <row r="4" spans="1:18" s="62" customFormat="1">
      <c r="A4" s="110" t="s">
        <v>7</v>
      </c>
      <c r="B4" s="861">
        <v>1043</v>
      </c>
      <c r="C4" s="861">
        <v>1671</v>
      </c>
      <c r="D4" s="861">
        <v>1304</v>
      </c>
      <c r="E4" s="861">
        <v>4285</v>
      </c>
      <c r="F4" s="861">
        <v>4281</v>
      </c>
      <c r="G4" s="861">
        <v>7907</v>
      </c>
      <c r="H4" s="861">
        <v>1900</v>
      </c>
      <c r="I4" s="861">
        <v>840</v>
      </c>
      <c r="J4" s="861">
        <v>1037</v>
      </c>
      <c r="K4" s="861">
        <v>11705</v>
      </c>
      <c r="L4" s="861">
        <v>3601</v>
      </c>
      <c r="M4" s="861">
        <v>5704</v>
      </c>
      <c r="N4" s="861">
        <v>10429</v>
      </c>
      <c r="O4" s="861">
        <v>6876</v>
      </c>
      <c r="P4" s="861">
        <v>1336</v>
      </c>
      <c r="Q4" s="861">
        <v>4763</v>
      </c>
      <c r="R4" s="861">
        <v>68682</v>
      </c>
    </row>
    <row r="5" spans="1:18" s="62" customFormat="1">
      <c r="A5" s="111" t="s">
        <v>131</v>
      </c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R5" s="862"/>
    </row>
    <row r="6" spans="1:18" s="62" customFormat="1">
      <c r="A6" s="110" t="s">
        <v>130</v>
      </c>
      <c r="B6" s="861">
        <v>401</v>
      </c>
      <c r="C6" s="861">
        <v>430</v>
      </c>
      <c r="D6" s="861">
        <v>341</v>
      </c>
      <c r="E6" s="861">
        <v>1838</v>
      </c>
      <c r="F6" s="861">
        <v>1349</v>
      </c>
      <c r="G6" s="861">
        <v>3542</v>
      </c>
      <c r="H6" s="861">
        <v>638</v>
      </c>
      <c r="I6" s="861">
        <v>251</v>
      </c>
      <c r="J6" s="861">
        <v>457</v>
      </c>
      <c r="K6" s="861">
        <v>6919</v>
      </c>
      <c r="L6" s="861">
        <v>1221</v>
      </c>
      <c r="M6" s="861">
        <v>2764</v>
      </c>
      <c r="N6" s="861">
        <v>6744</v>
      </c>
      <c r="O6" s="861">
        <v>3008</v>
      </c>
      <c r="P6" s="861">
        <v>402</v>
      </c>
      <c r="Q6" s="861">
        <v>2148</v>
      </c>
      <c r="R6" s="861">
        <v>32453</v>
      </c>
    </row>
    <row r="7" spans="1:18" s="62" customFormat="1">
      <c r="A7" s="110" t="s">
        <v>129</v>
      </c>
      <c r="B7" s="861">
        <v>339</v>
      </c>
      <c r="C7" s="861">
        <v>618</v>
      </c>
      <c r="D7" s="861">
        <v>451</v>
      </c>
      <c r="E7" s="861">
        <v>1532</v>
      </c>
      <c r="F7" s="861">
        <v>1571</v>
      </c>
      <c r="G7" s="861">
        <v>2659</v>
      </c>
      <c r="H7" s="861">
        <v>699</v>
      </c>
      <c r="I7" s="861">
        <v>325</v>
      </c>
      <c r="J7" s="861">
        <v>333</v>
      </c>
      <c r="K7" s="861">
        <v>2755</v>
      </c>
      <c r="L7" s="861">
        <v>1370</v>
      </c>
      <c r="M7" s="861">
        <v>1810</v>
      </c>
      <c r="N7" s="861">
        <v>1868</v>
      </c>
      <c r="O7" s="861">
        <v>2181</v>
      </c>
      <c r="P7" s="861">
        <v>491</v>
      </c>
      <c r="Q7" s="861">
        <v>1380</v>
      </c>
      <c r="R7" s="861">
        <v>20382</v>
      </c>
    </row>
    <row r="8" spans="1:18" s="62" customFormat="1">
      <c r="A8" s="110" t="s">
        <v>148</v>
      </c>
      <c r="B8" s="861">
        <v>188</v>
      </c>
      <c r="C8" s="861">
        <v>444</v>
      </c>
      <c r="D8" s="861">
        <v>396</v>
      </c>
      <c r="E8" s="861">
        <v>467</v>
      </c>
      <c r="F8" s="861">
        <v>1006</v>
      </c>
      <c r="G8" s="861">
        <v>996</v>
      </c>
      <c r="H8" s="861">
        <v>381</v>
      </c>
      <c r="I8" s="861">
        <v>174</v>
      </c>
      <c r="J8" s="861">
        <v>172</v>
      </c>
      <c r="K8" s="861">
        <v>989</v>
      </c>
      <c r="L8" s="861">
        <v>668</v>
      </c>
      <c r="M8" s="861">
        <v>560</v>
      </c>
      <c r="N8" s="861">
        <v>822</v>
      </c>
      <c r="O8" s="861">
        <v>931</v>
      </c>
      <c r="P8" s="861">
        <v>313</v>
      </c>
      <c r="Q8" s="861">
        <v>719</v>
      </c>
      <c r="R8" s="861">
        <v>9226</v>
      </c>
    </row>
    <row r="9" spans="1:18" s="62" customFormat="1">
      <c r="A9" s="110" t="s">
        <v>149</v>
      </c>
      <c r="B9" s="861">
        <v>62</v>
      </c>
      <c r="C9" s="861">
        <v>75</v>
      </c>
      <c r="D9" s="861">
        <v>51</v>
      </c>
      <c r="E9" s="861">
        <v>165</v>
      </c>
      <c r="F9" s="861">
        <v>143</v>
      </c>
      <c r="G9" s="861">
        <v>273</v>
      </c>
      <c r="H9" s="861">
        <v>71</v>
      </c>
      <c r="I9" s="861">
        <v>43</v>
      </c>
      <c r="J9" s="861">
        <v>25</v>
      </c>
      <c r="K9" s="861">
        <v>476</v>
      </c>
      <c r="L9" s="861">
        <v>147</v>
      </c>
      <c r="M9" s="861">
        <v>230</v>
      </c>
      <c r="N9" s="861">
        <v>471</v>
      </c>
      <c r="O9" s="861">
        <v>356</v>
      </c>
      <c r="P9" s="861">
        <v>59</v>
      </c>
      <c r="Q9" s="861">
        <v>277</v>
      </c>
      <c r="R9" s="861">
        <v>2924</v>
      </c>
    </row>
    <row r="10" spans="1:18" s="62" customFormat="1">
      <c r="A10" s="110" t="s">
        <v>126</v>
      </c>
      <c r="B10" s="861">
        <v>53</v>
      </c>
      <c r="C10" s="861">
        <v>104</v>
      </c>
      <c r="D10" s="861">
        <v>65</v>
      </c>
      <c r="E10" s="861">
        <v>283</v>
      </c>
      <c r="F10" s="861">
        <v>212</v>
      </c>
      <c r="G10" s="861">
        <v>437</v>
      </c>
      <c r="H10" s="861">
        <v>111</v>
      </c>
      <c r="I10" s="861">
        <v>47</v>
      </c>
      <c r="J10" s="861">
        <v>50</v>
      </c>
      <c r="K10" s="861">
        <v>566</v>
      </c>
      <c r="L10" s="861">
        <v>195</v>
      </c>
      <c r="M10" s="861">
        <v>340</v>
      </c>
      <c r="N10" s="861">
        <v>524</v>
      </c>
      <c r="O10" s="861">
        <v>400</v>
      </c>
      <c r="P10" s="861">
        <v>71</v>
      </c>
      <c r="Q10" s="861">
        <v>239</v>
      </c>
      <c r="R10" s="861">
        <v>3697</v>
      </c>
    </row>
    <row r="11" spans="1:18" s="62" customFormat="1">
      <c r="A11" s="1128" t="s">
        <v>1924</v>
      </c>
      <c r="B11" s="1128"/>
      <c r="C11" s="1128"/>
      <c r="D11" s="1128"/>
      <c r="E11" s="1128"/>
      <c r="F11" s="1128"/>
    </row>
  </sheetData>
  <mergeCells count="1">
    <mergeCell ref="A11:F11"/>
  </mergeCells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workbookViewId="0">
      <selection activeCell="A11" sqref="A11:C11"/>
    </sheetView>
  </sheetViews>
  <sheetFormatPr baseColWidth="10" defaultColWidth="10.125" defaultRowHeight="12.75"/>
  <cols>
    <col min="1" max="1" width="46.625" style="114" bestFit="1" customWidth="1"/>
    <col min="2" max="2" width="13.125" style="114" customWidth="1"/>
    <col min="3" max="3" width="17.125" style="114" bestFit="1" customWidth="1"/>
    <col min="4" max="4" width="24.125" style="114" bestFit="1" customWidth="1"/>
    <col min="5" max="6" width="13.125" style="114" customWidth="1"/>
    <col min="7" max="7" width="15.125" style="114" bestFit="1" customWidth="1"/>
    <col min="8" max="8" width="14.625" style="114" bestFit="1" customWidth="1"/>
    <col min="9" max="9" width="13.125" style="114" customWidth="1"/>
    <col min="10" max="10" width="14.375" style="114" bestFit="1" customWidth="1"/>
    <col min="11" max="11" width="13.125" style="114" customWidth="1"/>
    <col min="12" max="12" width="15.375" style="114" bestFit="1" customWidth="1"/>
    <col min="13" max="18" width="13.125" style="114" customWidth="1"/>
    <col min="19" max="16384" width="10.125" style="114"/>
  </cols>
  <sheetData>
    <row r="1" spans="1:18" s="115" customFormat="1" ht="17.25" customHeight="1">
      <c r="A1" s="99" t="s">
        <v>1906</v>
      </c>
    </row>
    <row r="2" spans="1:18" s="116" customFormat="1">
      <c r="A2" s="117" t="s">
        <v>21</v>
      </c>
      <c r="B2" s="118" t="s">
        <v>81</v>
      </c>
      <c r="C2" s="118" t="s">
        <v>82</v>
      </c>
      <c r="D2" s="118" t="s">
        <v>83</v>
      </c>
      <c r="E2" s="118" t="s">
        <v>22</v>
      </c>
      <c r="F2" s="118" t="s">
        <v>84</v>
      </c>
      <c r="G2" s="118" t="s">
        <v>85</v>
      </c>
      <c r="H2" s="118" t="s">
        <v>86</v>
      </c>
      <c r="I2" s="118" t="s">
        <v>23</v>
      </c>
      <c r="J2" s="118" t="s">
        <v>24</v>
      </c>
      <c r="K2" s="118" t="s">
        <v>25</v>
      </c>
      <c r="L2" s="118" t="s">
        <v>87</v>
      </c>
      <c r="M2" s="118" t="s">
        <v>26</v>
      </c>
      <c r="N2" s="118" t="s">
        <v>27</v>
      </c>
      <c r="O2" s="118" t="s">
        <v>28</v>
      </c>
      <c r="P2" s="118" t="s">
        <v>29</v>
      </c>
      <c r="Q2" s="118" t="s">
        <v>30</v>
      </c>
      <c r="R2" s="118" t="s">
        <v>7</v>
      </c>
    </row>
    <row r="3" spans="1:18" s="116" customFormat="1" ht="51" customHeight="1">
      <c r="A3" s="117" t="s">
        <v>133</v>
      </c>
      <c r="B3" s="118" t="s">
        <v>152</v>
      </c>
      <c r="C3" s="118" t="s">
        <v>152</v>
      </c>
      <c r="D3" s="118" t="s">
        <v>152</v>
      </c>
      <c r="E3" s="118" t="s">
        <v>152</v>
      </c>
      <c r="F3" s="118" t="s">
        <v>152</v>
      </c>
      <c r="G3" s="118" t="s">
        <v>152</v>
      </c>
      <c r="H3" s="118" t="s">
        <v>152</v>
      </c>
      <c r="I3" s="118" t="s">
        <v>152</v>
      </c>
      <c r="J3" s="118" t="s">
        <v>152</v>
      </c>
      <c r="K3" s="118" t="s">
        <v>152</v>
      </c>
      <c r="L3" s="118" t="s">
        <v>152</v>
      </c>
      <c r="M3" s="118" t="s">
        <v>152</v>
      </c>
      <c r="N3" s="118" t="s">
        <v>152</v>
      </c>
      <c r="O3" s="118" t="s">
        <v>152</v>
      </c>
      <c r="P3" s="118" t="s">
        <v>152</v>
      </c>
      <c r="Q3" s="118" t="s">
        <v>152</v>
      </c>
      <c r="R3" s="118" t="s">
        <v>152</v>
      </c>
    </row>
    <row r="4" spans="1:18" s="116" customFormat="1">
      <c r="A4" s="119" t="s">
        <v>7</v>
      </c>
      <c r="B4" s="863">
        <v>364</v>
      </c>
      <c r="C4" s="863">
        <v>873</v>
      </c>
      <c r="D4" s="863">
        <v>705</v>
      </c>
      <c r="E4" s="863">
        <v>991</v>
      </c>
      <c r="F4" s="864">
        <v>1934</v>
      </c>
      <c r="G4" s="864">
        <v>1908</v>
      </c>
      <c r="H4" s="863">
        <v>708</v>
      </c>
      <c r="I4" s="863">
        <v>353</v>
      </c>
      <c r="J4" s="863">
        <v>307</v>
      </c>
      <c r="K4" s="864">
        <v>2202</v>
      </c>
      <c r="L4" s="864">
        <v>1223</v>
      </c>
      <c r="M4" s="864">
        <v>1195</v>
      </c>
      <c r="N4" s="864">
        <v>2051</v>
      </c>
      <c r="O4" s="864">
        <v>1895</v>
      </c>
      <c r="P4" s="863">
        <v>573</v>
      </c>
      <c r="Q4" s="864">
        <v>1858</v>
      </c>
      <c r="R4" s="864">
        <v>19140</v>
      </c>
    </row>
    <row r="5" spans="1:18" s="116" customFormat="1">
      <c r="A5" s="119" t="s">
        <v>131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3"/>
      <c r="O5" s="863"/>
      <c r="P5" s="863"/>
      <c r="Q5" s="863"/>
      <c r="R5" s="863"/>
    </row>
    <row r="6" spans="1:18" s="116" customFormat="1">
      <c r="A6" s="119" t="s">
        <v>130</v>
      </c>
      <c r="B6" s="864" t="s">
        <v>124</v>
      </c>
      <c r="C6" s="864" t="s">
        <v>124</v>
      </c>
      <c r="D6" s="864" t="s">
        <v>124</v>
      </c>
      <c r="E6" s="864" t="s">
        <v>124</v>
      </c>
      <c r="F6" s="864" t="s">
        <v>124</v>
      </c>
      <c r="G6" s="864" t="s">
        <v>124</v>
      </c>
      <c r="H6" s="864" t="s">
        <v>124</v>
      </c>
      <c r="I6" s="864" t="s">
        <v>124</v>
      </c>
      <c r="J6" s="864" t="s">
        <v>124</v>
      </c>
      <c r="K6" s="864" t="s">
        <v>124</v>
      </c>
      <c r="L6" s="864" t="s">
        <v>124</v>
      </c>
      <c r="M6" s="864" t="s">
        <v>124</v>
      </c>
      <c r="N6" s="864" t="s">
        <v>124</v>
      </c>
      <c r="O6" s="864" t="s">
        <v>124</v>
      </c>
      <c r="P6" s="864" t="s">
        <v>124</v>
      </c>
      <c r="Q6" s="864" t="s">
        <v>124</v>
      </c>
      <c r="R6" s="864" t="s">
        <v>124</v>
      </c>
    </row>
    <row r="7" spans="1:18" s="116" customFormat="1">
      <c r="A7" s="119" t="s">
        <v>129</v>
      </c>
      <c r="B7" s="864" t="s">
        <v>124</v>
      </c>
      <c r="C7" s="864" t="s">
        <v>124</v>
      </c>
      <c r="D7" s="864" t="s">
        <v>124</v>
      </c>
      <c r="E7" s="864" t="s">
        <v>124</v>
      </c>
      <c r="F7" s="864" t="s">
        <v>124</v>
      </c>
      <c r="G7" s="864" t="s">
        <v>124</v>
      </c>
      <c r="H7" s="864" t="s">
        <v>124</v>
      </c>
      <c r="I7" s="864" t="s">
        <v>124</v>
      </c>
      <c r="J7" s="864" t="s">
        <v>124</v>
      </c>
      <c r="K7" s="864" t="s">
        <v>124</v>
      </c>
      <c r="L7" s="864" t="s">
        <v>124</v>
      </c>
      <c r="M7" s="864" t="s">
        <v>124</v>
      </c>
      <c r="N7" s="864" t="s">
        <v>124</v>
      </c>
      <c r="O7" s="864" t="s">
        <v>124</v>
      </c>
      <c r="P7" s="864" t="s">
        <v>124</v>
      </c>
      <c r="Q7" s="864" t="s">
        <v>124</v>
      </c>
      <c r="R7" s="864" t="s">
        <v>124</v>
      </c>
    </row>
    <row r="8" spans="1:18" s="116" customFormat="1">
      <c r="A8" s="119" t="s">
        <v>151</v>
      </c>
      <c r="B8" s="863">
        <v>279</v>
      </c>
      <c r="C8" s="863">
        <v>774</v>
      </c>
      <c r="D8" s="863">
        <v>639</v>
      </c>
      <c r="E8" s="863">
        <v>744</v>
      </c>
      <c r="F8" s="864">
        <v>1735</v>
      </c>
      <c r="G8" s="864">
        <v>1548</v>
      </c>
      <c r="H8" s="863">
        <v>619</v>
      </c>
      <c r="I8" s="863">
        <v>295</v>
      </c>
      <c r="J8" s="863">
        <v>277</v>
      </c>
      <c r="K8" s="864">
        <v>1570</v>
      </c>
      <c r="L8" s="864">
        <v>1032</v>
      </c>
      <c r="M8" s="863">
        <v>870</v>
      </c>
      <c r="N8" s="864">
        <v>1399</v>
      </c>
      <c r="O8" s="864">
        <v>1428</v>
      </c>
      <c r="P8" s="863">
        <v>491</v>
      </c>
      <c r="Q8" s="864">
        <v>1406</v>
      </c>
      <c r="R8" s="864">
        <v>15106</v>
      </c>
    </row>
    <row r="9" spans="1:18" s="116" customFormat="1">
      <c r="A9" s="119" t="s">
        <v>150</v>
      </c>
      <c r="B9" s="863">
        <v>85</v>
      </c>
      <c r="C9" s="863">
        <v>99</v>
      </c>
      <c r="D9" s="863">
        <v>66</v>
      </c>
      <c r="E9" s="863">
        <v>247</v>
      </c>
      <c r="F9" s="863">
        <v>199</v>
      </c>
      <c r="G9" s="863">
        <v>360</v>
      </c>
      <c r="H9" s="863">
        <v>89</v>
      </c>
      <c r="I9" s="863">
        <v>58</v>
      </c>
      <c r="J9" s="863">
        <v>30</v>
      </c>
      <c r="K9" s="863">
        <v>632</v>
      </c>
      <c r="L9" s="863">
        <v>191</v>
      </c>
      <c r="M9" s="863">
        <v>325</v>
      </c>
      <c r="N9" s="863">
        <v>652</v>
      </c>
      <c r="O9" s="863">
        <v>467</v>
      </c>
      <c r="P9" s="863">
        <v>82</v>
      </c>
      <c r="Q9" s="863">
        <v>452</v>
      </c>
      <c r="R9" s="864">
        <v>4034</v>
      </c>
    </row>
    <row r="10" spans="1:18" s="115" customFormat="1">
      <c r="A10" s="119" t="s">
        <v>126</v>
      </c>
      <c r="B10" s="864" t="s">
        <v>124</v>
      </c>
      <c r="C10" s="864" t="s">
        <v>124</v>
      </c>
      <c r="D10" s="864" t="s">
        <v>124</v>
      </c>
      <c r="E10" s="864" t="s">
        <v>124</v>
      </c>
      <c r="F10" s="864" t="s">
        <v>124</v>
      </c>
      <c r="G10" s="864" t="s">
        <v>124</v>
      </c>
      <c r="H10" s="864" t="s">
        <v>124</v>
      </c>
      <c r="I10" s="864" t="s">
        <v>124</v>
      </c>
      <c r="J10" s="864" t="s">
        <v>124</v>
      </c>
      <c r="K10" s="864" t="s">
        <v>124</v>
      </c>
      <c r="L10" s="864" t="s">
        <v>124</v>
      </c>
      <c r="M10" s="864" t="s">
        <v>124</v>
      </c>
      <c r="N10" s="864" t="s">
        <v>124</v>
      </c>
      <c r="O10" s="864" t="s">
        <v>124</v>
      </c>
      <c r="P10" s="864" t="s">
        <v>124</v>
      </c>
      <c r="Q10" s="864" t="s">
        <v>124</v>
      </c>
      <c r="R10" s="864" t="s">
        <v>124</v>
      </c>
    </row>
    <row r="11" spans="1:18" s="6" customFormat="1">
      <c r="A11" s="1128" t="s">
        <v>1924</v>
      </c>
      <c r="B11" s="1128"/>
      <c r="C11" s="1128"/>
      <c r="D11" s="14"/>
      <c r="E11" s="14"/>
      <c r="F11" s="14"/>
    </row>
    <row r="12" spans="1:18">
      <c r="A12" s="115"/>
    </row>
  </sheetData>
  <mergeCells count="1">
    <mergeCell ref="A11:C11"/>
  </mergeCells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"/>
  <sheetViews>
    <sheetView workbookViewId="0">
      <selection activeCell="E13" sqref="E13"/>
    </sheetView>
  </sheetViews>
  <sheetFormatPr baseColWidth="10" defaultColWidth="10.125" defaultRowHeight="12.75"/>
  <cols>
    <col min="1" max="248" width="10.125" style="12"/>
    <col min="249" max="249" width="14.375" style="12" customWidth="1"/>
    <col min="250" max="250" width="14.125" style="12" customWidth="1"/>
    <col min="251" max="251" width="10.375" style="12" customWidth="1"/>
    <col min="252" max="504" width="10.125" style="12"/>
    <col min="505" max="505" width="14.375" style="12" customWidth="1"/>
    <col min="506" max="506" width="14.125" style="12" customWidth="1"/>
    <col min="507" max="507" width="10.375" style="12" customWidth="1"/>
    <col min="508" max="760" width="10.125" style="12"/>
    <col min="761" max="761" width="14.375" style="12" customWidth="1"/>
    <col min="762" max="762" width="14.125" style="12" customWidth="1"/>
    <col min="763" max="763" width="10.375" style="12" customWidth="1"/>
    <col min="764" max="1016" width="10.125" style="12"/>
    <col min="1017" max="1017" width="14.375" style="12" customWidth="1"/>
    <col min="1018" max="1018" width="14.125" style="12" customWidth="1"/>
    <col min="1019" max="1019" width="10.375" style="12" customWidth="1"/>
    <col min="1020" max="1272" width="10.125" style="12"/>
    <col min="1273" max="1273" width="14.375" style="12" customWidth="1"/>
    <col min="1274" max="1274" width="14.125" style="12" customWidth="1"/>
    <col min="1275" max="1275" width="10.375" style="12" customWidth="1"/>
    <col min="1276" max="1528" width="10.125" style="12"/>
    <col min="1529" max="1529" width="14.375" style="12" customWidth="1"/>
    <col min="1530" max="1530" width="14.125" style="12" customWidth="1"/>
    <col min="1531" max="1531" width="10.375" style="12" customWidth="1"/>
    <col min="1532" max="1784" width="10.125" style="12"/>
    <col min="1785" max="1785" width="14.375" style="12" customWidth="1"/>
    <col min="1786" max="1786" width="14.125" style="12" customWidth="1"/>
    <col min="1787" max="1787" width="10.375" style="12" customWidth="1"/>
    <col min="1788" max="2040" width="10.125" style="12"/>
    <col min="2041" max="2041" width="14.375" style="12" customWidth="1"/>
    <col min="2042" max="2042" width="14.125" style="12" customWidth="1"/>
    <col min="2043" max="2043" width="10.375" style="12" customWidth="1"/>
    <col min="2044" max="2296" width="10.125" style="12"/>
    <col min="2297" max="2297" width="14.375" style="12" customWidth="1"/>
    <col min="2298" max="2298" width="14.125" style="12" customWidth="1"/>
    <col min="2299" max="2299" width="10.375" style="12" customWidth="1"/>
    <col min="2300" max="2552" width="10.125" style="12"/>
    <col min="2553" max="2553" width="14.375" style="12" customWidth="1"/>
    <col min="2554" max="2554" width="14.125" style="12" customWidth="1"/>
    <col min="2555" max="2555" width="10.375" style="12" customWidth="1"/>
    <col min="2556" max="2808" width="10.125" style="12"/>
    <col min="2809" max="2809" width="14.375" style="12" customWidth="1"/>
    <col min="2810" max="2810" width="14.125" style="12" customWidth="1"/>
    <col min="2811" max="2811" width="10.375" style="12" customWidth="1"/>
    <col min="2812" max="3064" width="10.125" style="12"/>
    <col min="3065" max="3065" width="14.375" style="12" customWidth="1"/>
    <col min="3066" max="3066" width="14.125" style="12" customWidth="1"/>
    <col min="3067" max="3067" width="10.375" style="12" customWidth="1"/>
    <col min="3068" max="3320" width="10.125" style="12"/>
    <col min="3321" max="3321" width="14.375" style="12" customWidth="1"/>
    <col min="3322" max="3322" width="14.125" style="12" customWidth="1"/>
    <col min="3323" max="3323" width="10.375" style="12" customWidth="1"/>
    <col min="3324" max="3576" width="10.125" style="12"/>
    <col min="3577" max="3577" width="14.375" style="12" customWidth="1"/>
    <col min="3578" max="3578" width="14.125" style="12" customWidth="1"/>
    <col min="3579" max="3579" width="10.375" style="12" customWidth="1"/>
    <col min="3580" max="3832" width="10.125" style="12"/>
    <col min="3833" max="3833" width="14.375" style="12" customWidth="1"/>
    <col min="3834" max="3834" width="14.125" style="12" customWidth="1"/>
    <col min="3835" max="3835" width="10.375" style="12" customWidth="1"/>
    <col min="3836" max="4088" width="10.125" style="12"/>
    <col min="4089" max="4089" width="14.375" style="12" customWidth="1"/>
    <col min="4090" max="4090" width="14.125" style="12" customWidth="1"/>
    <col min="4091" max="4091" width="10.375" style="12" customWidth="1"/>
    <col min="4092" max="4344" width="10.125" style="12"/>
    <col min="4345" max="4345" width="14.375" style="12" customWidth="1"/>
    <col min="4346" max="4346" width="14.125" style="12" customWidth="1"/>
    <col min="4347" max="4347" width="10.375" style="12" customWidth="1"/>
    <col min="4348" max="4600" width="10.125" style="12"/>
    <col min="4601" max="4601" width="14.375" style="12" customWidth="1"/>
    <col min="4602" max="4602" width="14.125" style="12" customWidth="1"/>
    <col min="4603" max="4603" width="10.375" style="12" customWidth="1"/>
    <col min="4604" max="4856" width="10.125" style="12"/>
    <col min="4857" max="4857" width="14.375" style="12" customWidth="1"/>
    <col min="4858" max="4858" width="14.125" style="12" customWidth="1"/>
    <col min="4859" max="4859" width="10.375" style="12" customWidth="1"/>
    <col min="4860" max="5112" width="10.125" style="12"/>
    <col min="5113" max="5113" width="14.375" style="12" customWidth="1"/>
    <col min="5114" max="5114" width="14.125" style="12" customWidth="1"/>
    <col min="5115" max="5115" width="10.375" style="12" customWidth="1"/>
    <col min="5116" max="5368" width="10.125" style="12"/>
    <col min="5369" max="5369" width="14.375" style="12" customWidth="1"/>
    <col min="5370" max="5370" width="14.125" style="12" customWidth="1"/>
    <col min="5371" max="5371" width="10.375" style="12" customWidth="1"/>
    <col min="5372" max="5624" width="10.125" style="12"/>
    <col min="5625" max="5625" width="14.375" style="12" customWidth="1"/>
    <col min="5626" max="5626" width="14.125" style="12" customWidth="1"/>
    <col min="5627" max="5627" width="10.375" style="12" customWidth="1"/>
    <col min="5628" max="5880" width="10.125" style="12"/>
    <col min="5881" max="5881" width="14.375" style="12" customWidth="1"/>
    <col min="5882" max="5882" width="14.125" style="12" customWidth="1"/>
    <col min="5883" max="5883" width="10.375" style="12" customWidth="1"/>
    <col min="5884" max="6136" width="10.125" style="12"/>
    <col min="6137" max="6137" width="14.375" style="12" customWidth="1"/>
    <col min="6138" max="6138" width="14.125" style="12" customWidth="1"/>
    <col min="6139" max="6139" width="10.375" style="12" customWidth="1"/>
    <col min="6140" max="6392" width="10.125" style="12"/>
    <col min="6393" max="6393" width="14.375" style="12" customWidth="1"/>
    <col min="6394" max="6394" width="14.125" style="12" customWidth="1"/>
    <col min="6395" max="6395" width="10.375" style="12" customWidth="1"/>
    <col min="6396" max="6648" width="10.125" style="12"/>
    <col min="6649" max="6649" width="14.375" style="12" customWidth="1"/>
    <col min="6650" max="6650" width="14.125" style="12" customWidth="1"/>
    <col min="6651" max="6651" width="10.375" style="12" customWidth="1"/>
    <col min="6652" max="6904" width="10.125" style="12"/>
    <col min="6905" max="6905" width="14.375" style="12" customWidth="1"/>
    <col min="6906" max="6906" width="14.125" style="12" customWidth="1"/>
    <col min="6907" max="6907" width="10.375" style="12" customWidth="1"/>
    <col min="6908" max="7160" width="10.125" style="12"/>
    <col min="7161" max="7161" width="14.375" style="12" customWidth="1"/>
    <col min="7162" max="7162" width="14.125" style="12" customWidth="1"/>
    <col min="7163" max="7163" width="10.375" style="12" customWidth="1"/>
    <col min="7164" max="7416" width="10.125" style="12"/>
    <col min="7417" max="7417" width="14.375" style="12" customWidth="1"/>
    <col min="7418" max="7418" width="14.125" style="12" customWidth="1"/>
    <col min="7419" max="7419" width="10.375" style="12" customWidth="1"/>
    <col min="7420" max="7672" width="10.125" style="12"/>
    <col min="7673" max="7673" width="14.375" style="12" customWidth="1"/>
    <col min="7674" max="7674" width="14.125" style="12" customWidth="1"/>
    <col min="7675" max="7675" width="10.375" style="12" customWidth="1"/>
    <col min="7676" max="7928" width="10.125" style="12"/>
    <col min="7929" max="7929" width="14.375" style="12" customWidth="1"/>
    <col min="7930" max="7930" width="14.125" style="12" customWidth="1"/>
    <col min="7931" max="7931" width="10.375" style="12" customWidth="1"/>
    <col min="7932" max="8184" width="10.125" style="12"/>
    <col min="8185" max="8185" width="14.375" style="12" customWidth="1"/>
    <col min="8186" max="8186" width="14.125" style="12" customWidth="1"/>
    <col min="8187" max="8187" width="10.375" style="12" customWidth="1"/>
    <col min="8188" max="8440" width="10.125" style="12"/>
    <col min="8441" max="8441" width="14.375" style="12" customWidth="1"/>
    <col min="8442" max="8442" width="14.125" style="12" customWidth="1"/>
    <col min="8443" max="8443" width="10.375" style="12" customWidth="1"/>
    <col min="8444" max="8696" width="10.125" style="12"/>
    <col min="8697" max="8697" width="14.375" style="12" customWidth="1"/>
    <col min="8698" max="8698" width="14.125" style="12" customWidth="1"/>
    <col min="8699" max="8699" width="10.375" style="12" customWidth="1"/>
    <col min="8700" max="8952" width="10.125" style="12"/>
    <col min="8953" max="8953" width="14.375" style="12" customWidth="1"/>
    <col min="8954" max="8954" width="14.125" style="12" customWidth="1"/>
    <col min="8955" max="8955" width="10.375" style="12" customWidth="1"/>
    <col min="8956" max="9208" width="10.125" style="12"/>
    <col min="9209" max="9209" width="14.375" style="12" customWidth="1"/>
    <col min="9210" max="9210" width="14.125" style="12" customWidth="1"/>
    <col min="9211" max="9211" width="10.375" style="12" customWidth="1"/>
    <col min="9212" max="9464" width="10.125" style="12"/>
    <col min="9465" max="9465" width="14.375" style="12" customWidth="1"/>
    <col min="9466" max="9466" width="14.125" style="12" customWidth="1"/>
    <col min="9467" max="9467" width="10.375" style="12" customWidth="1"/>
    <col min="9468" max="9720" width="10.125" style="12"/>
    <col min="9721" max="9721" width="14.375" style="12" customWidth="1"/>
    <col min="9722" max="9722" width="14.125" style="12" customWidth="1"/>
    <col min="9723" max="9723" width="10.375" style="12" customWidth="1"/>
    <col min="9724" max="9976" width="10.125" style="12"/>
    <col min="9977" max="9977" width="14.375" style="12" customWidth="1"/>
    <col min="9978" max="9978" width="14.125" style="12" customWidth="1"/>
    <col min="9979" max="9979" width="10.375" style="12" customWidth="1"/>
    <col min="9980" max="10232" width="10.125" style="12"/>
    <col min="10233" max="10233" width="14.375" style="12" customWidth="1"/>
    <col min="10234" max="10234" width="14.125" style="12" customWidth="1"/>
    <col min="10235" max="10235" width="10.375" style="12" customWidth="1"/>
    <col min="10236" max="10488" width="10.125" style="12"/>
    <col min="10489" max="10489" width="14.375" style="12" customWidth="1"/>
    <col min="10490" max="10490" width="14.125" style="12" customWidth="1"/>
    <col min="10491" max="10491" width="10.375" style="12" customWidth="1"/>
    <col min="10492" max="10744" width="10.125" style="12"/>
    <col min="10745" max="10745" width="14.375" style="12" customWidth="1"/>
    <col min="10746" max="10746" width="14.125" style="12" customWidth="1"/>
    <col min="10747" max="10747" width="10.375" style="12" customWidth="1"/>
    <col min="10748" max="11000" width="10.125" style="12"/>
    <col min="11001" max="11001" width="14.375" style="12" customWidth="1"/>
    <col min="11002" max="11002" width="14.125" style="12" customWidth="1"/>
    <col min="11003" max="11003" width="10.375" style="12" customWidth="1"/>
    <col min="11004" max="11256" width="10.125" style="12"/>
    <col min="11257" max="11257" width="14.375" style="12" customWidth="1"/>
    <col min="11258" max="11258" width="14.125" style="12" customWidth="1"/>
    <col min="11259" max="11259" width="10.375" style="12" customWidth="1"/>
    <col min="11260" max="11512" width="10.125" style="12"/>
    <col min="11513" max="11513" width="14.375" style="12" customWidth="1"/>
    <col min="11514" max="11514" width="14.125" style="12" customWidth="1"/>
    <col min="11515" max="11515" width="10.375" style="12" customWidth="1"/>
    <col min="11516" max="11768" width="10.125" style="12"/>
    <col min="11769" max="11769" width="14.375" style="12" customWidth="1"/>
    <col min="11770" max="11770" width="14.125" style="12" customWidth="1"/>
    <col min="11771" max="11771" width="10.375" style="12" customWidth="1"/>
    <col min="11772" max="12024" width="10.125" style="12"/>
    <col min="12025" max="12025" width="14.375" style="12" customWidth="1"/>
    <col min="12026" max="12026" width="14.125" style="12" customWidth="1"/>
    <col min="12027" max="12027" width="10.375" style="12" customWidth="1"/>
    <col min="12028" max="12280" width="10.125" style="12"/>
    <col min="12281" max="12281" width="14.375" style="12" customWidth="1"/>
    <col min="12282" max="12282" width="14.125" style="12" customWidth="1"/>
    <col min="12283" max="12283" width="10.375" style="12" customWidth="1"/>
    <col min="12284" max="12536" width="10.125" style="12"/>
    <col min="12537" max="12537" width="14.375" style="12" customWidth="1"/>
    <col min="12538" max="12538" width="14.125" style="12" customWidth="1"/>
    <col min="12539" max="12539" width="10.375" style="12" customWidth="1"/>
    <col min="12540" max="12792" width="10.125" style="12"/>
    <col min="12793" max="12793" width="14.375" style="12" customWidth="1"/>
    <col min="12794" max="12794" width="14.125" style="12" customWidth="1"/>
    <col min="12795" max="12795" width="10.375" style="12" customWidth="1"/>
    <col min="12796" max="13048" width="10.125" style="12"/>
    <col min="13049" max="13049" width="14.375" style="12" customWidth="1"/>
    <col min="13050" max="13050" width="14.125" style="12" customWidth="1"/>
    <col min="13051" max="13051" width="10.375" style="12" customWidth="1"/>
    <col min="13052" max="13304" width="10.125" style="12"/>
    <col min="13305" max="13305" width="14.375" style="12" customWidth="1"/>
    <col min="13306" max="13306" width="14.125" style="12" customWidth="1"/>
    <col min="13307" max="13307" width="10.375" style="12" customWidth="1"/>
    <col min="13308" max="13560" width="10.125" style="12"/>
    <col min="13561" max="13561" width="14.375" style="12" customWidth="1"/>
    <col min="13562" max="13562" width="14.125" style="12" customWidth="1"/>
    <col min="13563" max="13563" width="10.375" style="12" customWidth="1"/>
    <col min="13564" max="13816" width="10.125" style="12"/>
    <col min="13817" max="13817" width="14.375" style="12" customWidth="1"/>
    <col min="13818" max="13818" width="14.125" style="12" customWidth="1"/>
    <col min="13819" max="13819" width="10.375" style="12" customWidth="1"/>
    <col min="13820" max="14072" width="10.125" style="12"/>
    <col min="14073" max="14073" width="14.375" style="12" customWidth="1"/>
    <col min="14074" max="14074" width="14.125" style="12" customWidth="1"/>
    <col min="14075" max="14075" width="10.375" style="12" customWidth="1"/>
    <col min="14076" max="14328" width="10.125" style="12"/>
    <col min="14329" max="14329" width="14.375" style="12" customWidth="1"/>
    <col min="14330" max="14330" width="14.125" style="12" customWidth="1"/>
    <col min="14331" max="14331" width="10.375" style="12" customWidth="1"/>
    <col min="14332" max="14584" width="10.125" style="12"/>
    <col min="14585" max="14585" width="14.375" style="12" customWidth="1"/>
    <col min="14586" max="14586" width="14.125" style="12" customWidth="1"/>
    <col min="14587" max="14587" width="10.375" style="12" customWidth="1"/>
    <col min="14588" max="14840" width="10.125" style="12"/>
    <col min="14841" max="14841" width="14.375" style="12" customWidth="1"/>
    <col min="14842" max="14842" width="14.125" style="12" customWidth="1"/>
    <col min="14843" max="14843" width="10.375" style="12" customWidth="1"/>
    <col min="14844" max="15096" width="10.125" style="12"/>
    <col min="15097" max="15097" width="14.375" style="12" customWidth="1"/>
    <col min="15098" max="15098" width="14.125" style="12" customWidth="1"/>
    <col min="15099" max="15099" width="10.375" style="12" customWidth="1"/>
    <col min="15100" max="15352" width="10.125" style="12"/>
    <col min="15353" max="15353" width="14.375" style="12" customWidth="1"/>
    <col min="15354" max="15354" width="14.125" style="12" customWidth="1"/>
    <col min="15355" max="15355" width="10.375" style="12" customWidth="1"/>
    <col min="15356" max="15608" width="10.125" style="12"/>
    <col min="15609" max="15609" width="14.375" style="12" customWidth="1"/>
    <col min="15610" max="15610" width="14.125" style="12" customWidth="1"/>
    <col min="15611" max="15611" width="10.375" style="12" customWidth="1"/>
    <col min="15612" max="15864" width="10.125" style="12"/>
    <col min="15865" max="15865" width="14.375" style="12" customWidth="1"/>
    <col min="15866" max="15866" width="14.125" style="12" customWidth="1"/>
    <col min="15867" max="15867" width="10.375" style="12" customWidth="1"/>
    <col min="15868" max="16120" width="10.125" style="12"/>
    <col min="16121" max="16121" width="14.375" style="12" customWidth="1"/>
    <col min="16122" max="16122" width="14.125" style="12" customWidth="1"/>
    <col min="16123" max="16123" width="10.375" style="12" customWidth="1"/>
    <col min="16124" max="16384" width="10.125" style="12"/>
  </cols>
  <sheetData>
    <row r="1" spans="1:22" ht="17.25" customHeight="1">
      <c r="A1" s="22" t="s">
        <v>1851</v>
      </c>
    </row>
    <row r="2" spans="1:22">
      <c r="A2" s="19"/>
      <c r="B2" s="19"/>
      <c r="C2" s="1121" t="s">
        <v>10</v>
      </c>
      <c r="D2" s="1121"/>
      <c r="E2" s="1121"/>
      <c r="F2" s="1121"/>
      <c r="G2" s="1121"/>
      <c r="H2" s="1121"/>
      <c r="I2" s="1121"/>
      <c r="J2" s="1121"/>
      <c r="K2" s="1121"/>
      <c r="L2" s="1121"/>
      <c r="M2" s="15"/>
      <c r="N2" s="15"/>
      <c r="O2" s="15"/>
      <c r="P2" s="15"/>
      <c r="Q2" s="15"/>
      <c r="R2" s="15"/>
      <c r="S2" s="15"/>
      <c r="T2" s="15"/>
      <c r="U2" s="15"/>
      <c r="V2" s="15"/>
    </row>
    <row r="3" spans="1:22" ht="25.5">
      <c r="A3" s="20" t="s">
        <v>55</v>
      </c>
      <c r="B3" s="20" t="s">
        <v>56</v>
      </c>
      <c r="C3" s="23" t="s">
        <v>58</v>
      </c>
      <c r="D3" s="23" t="s">
        <v>59</v>
      </c>
      <c r="E3" s="23" t="s">
        <v>13</v>
      </c>
      <c r="F3" s="23" t="s">
        <v>14</v>
      </c>
      <c r="G3" s="23" t="s">
        <v>15</v>
      </c>
      <c r="H3" s="23" t="s">
        <v>16</v>
      </c>
      <c r="I3" s="23" t="s">
        <v>17</v>
      </c>
      <c r="J3" s="23" t="s">
        <v>18</v>
      </c>
      <c r="K3" s="23" t="s">
        <v>19</v>
      </c>
      <c r="L3" s="23" t="s">
        <v>60</v>
      </c>
      <c r="M3" s="15"/>
      <c r="N3" s="15"/>
      <c r="O3" s="15"/>
      <c r="P3" s="15"/>
      <c r="Q3" s="15"/>
      <c r="R3" s="15"/>
      <c r="S3" s="15"/>
      <c r="T3" s="15"/>
      <c r="U3" s="15"/>
      <c r="V3" s="15"/>
    </row>
    <row r="4" spans="1:22">
      <c r="A4" s="19"/>
      <c r="B4" s="19"/>
      <c r="C4" s="19" t="s">
        <v>7</v>
      </c>
      <c r="D4" s="19" t="s">
        <v>7</v>
      </c>
      <c r="E4" s="19" t="s">
        <v>7</v>
      </c>
      <c r="F4" s="19" t="s">
        <v>7</v>
      </c>
      <c r="G4" s="19" t="s">
        <v>7</v>
      </c>
      <c r="H4" s="19" t="s">
        <v>7</v>
      </c>
      <c r="I4" s="19" t="s">
        <v>7</v>
      </c>
      <c r="J4" s="19" t="s">
        <v>7</v>
      </c>
      <c r="K4" s="19" t="s">
        <v>7</v>
      </c>
      <c r="L4" s="19" t="s">
        <v>7</v>
      </c>
      <c r="M4" s="15"/>
      <c r="N4" s="15"/>
      <c r="O4" s="15"/>
      <c r="P4" s="15"/>
      <c r="Q4" s="15"/>
      <c r="R4" s="15"/>
      <c r="S4" s="15"/>
      <c r="T4" s="15"/>
      <c r="U4" s="15"/>
      <c r="V4" s="15"/>
    </row>
    <row r="5" spans="1:22">
      <c r="A5" s="1122" t="s">
        <v>57</v>
      </c>
      <c r="B5" s="24">
        <v>44196</v>
      </c>
      <c r="C5" s="841">
        <v>3444</v>
      </c>
      <c r="D5" s="841">
        <v>3498</v>
      </c>
      <c r="E5" s="841">
        <v>4681</v>
      </c>
      <c r="F5" s="841">
        <v>4679</v>
      </c>
      <c r="G5" s="841">
        <v>4411</v>
      </c>
      <c r="H5" s="841">
        <v>8887</v>
      </c>
      <c r="I5" s="841">
        <v>18102</v>
      </c>
      <c r="J5" s="841">
        <v>52906</v>
      </c>
      <c r="K5" s="841">
        <v>24133</v>
      </c>
      <c r="L5" s="841">
        <v>3996</v>
      </c>
      <c r="M5" s="15"/>
      <c r="N5" s="15"/>
      <c r="O5" s="15"/>
      <c r="P5" s="15"/>
      <c r="Q5" s="15"/>
      <c r="R5" s="15"/>
      <c r="S5" s="15"/>
      <c r="T5" s="15"/>
      <c r="U5" s="15"/>
      <c r="V5" s="15"/>
    </row>
    <row r="6" spans="1:22">
      <c r="A6" s="1122"/>
      <c r="B6" s="24">
        <v>41639</v>
      </c>
      <c r="C6" s="841">
        <v>3196</v>
      </c>
      <c r="D6" s="841">
        <v>3227</v>
      </c>
      <c r="E6" s="841">
        <v>4075</v>
      </c>
      <c r="F6" s="841">
        <v>4177</v>
      </c>
      <c r="G6" s="841">
        <v>4315</v>
      </c>
      <c r="H6" s="841">
        <v>9498</v>
      </c>
      <c r="I6" s="841">
        <v>17538</v>
      </c>
      <c r="J6" s="841">
        <v>49916</v>
      </c>
      <c r="K6" s="841">
        <v>24415</v>
      </c>
      <c r="L6" s="841">
        <v>3449</v>
      </c>
      <c r="M6" s="15"/>
      <c r="N6" s="15"/>
      <c r="O6" s="15"/>
      <c r="P6" s="15"/>
      <c r="Q6" s="15"/>
      <c r="R6" s="15"/>
      <c r="S6" s="15"/>
      <c r="T6" s="15"/>
      <c r="U6" s="15"/>
      <c r="V6" s="15"/>
    </row>
    <row r="7" spans="1:22">
      <c r="A7" s="1122"/>
      <c r="B7" s="24">
        <v>36891</v>
      </c>
      <c r="C7" s="841">
        <v>2959</v>
      </c>
      <c r="D7" s="841">
        <v>3096</v>
      </c>
      <c r="E7" s="841">
        <v>4638</v>
      </c>
      <c r="F7" s="841">
        <v>5216</v>
      </c>
      <c r="G7" s="841">
        <v>5130</v>
      </c>
      <c r="H7" s="841">
        <v>9566</v>
      </c>
      <c r="I7" s="841">
        <v>15556</v>
      </c>
      <c r="J7" s="841">
        <v>52354</v>
      </c>
      <c r="K7" s="841">
        <v>20567</v>
      </c>
      <c r="L7" s="841">
        <v>2093</v>
      </c>
      <c r="M7" s="15"/>
      <c r="N7" s="15"/>
      <c r="O7" s="15"/>
      <c r="P7" s="15"/>
      <c r="Q7" s="15"/>
      <c r="R7" s="15"/>
      <c r="S7" s="15"/>
      <c r="T7" s="15"/>
      <c r="U7" s="15"/>
      <c r="V7" s="15"/>
    </row>
    <row r="8" spans="1:22">
      <c r="A8" s="1123" t="s">
        <v>1924</v>
      </c>
      <c r="B8" s="1123"/>
      <c r="C8" s="1123"/>
      <c r="D8" s="1123"/>
      <c r="E8" s="1123"/>
      <c r="F8" s="1123"/>
    </row>
  </sheetData>
  <mergeCells count="3">
    <mergeCell ref="C2:L2"/>
    <mergeCell ref="A5:A7"/>
    <mergeCell ref="A8:F8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2"/>
  <sheetViews>
    <sheetView workbookViewId="0">
      <selection activeCell="A12" sqref="A12:C12"/>
    </sheetView>
  </sheetViews>
  <sheetFormatPr baseColWidth="10" defaultColWidth="10.125" defaultRowHeight="12.75"/>
  <cols>
    <col min="1" max="1" width="45.125" style="120" customWidth="1"/>
    <col min="2" max="2" width="10" style="120" customWidth="1"/>
    <col min="3" max="3" width="10.625" style="120" customWidth="1"/>
    <col min="4" max="4" width="17.5" style="120" customWidth="1"/>
    <col min="5" max="69" width="10.625" style="120" customWidth="1"/>
    <col min="70" max="16384" width="10.125" style="120"/>
  </cols>
  <sheetData>
    <row r="1" spans="1:71" ht="17.25" customHeight="1">
      <c r="A1" s="112" t="s">
        <v>1907</v>
      </c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</row>
    <row r="2" spans="1:71" ht="26.45" customHeight="1">
      <c r="A2" s="1200" t="s">
        <v>21</v>
      </c>
      <c r="B2" s="121" t="s">
        <v>158</v>
      </c>
      <c r="C2" s="121" t="s">
        <v>157</v>
      </c>
      <c r="D2" s="121" t="s">
        <v>141</v>
      </c>
      <c r="E2" s="121" t="s">
        <v>22</v>
      </c>
      <c r="F2" s="121" t="s">
        <v>84</v>
      </c>
      <c r="G2" s="121" t="s">
        <v>85</v>
      </c>
      <c r="H2" s="121" t="s">
        <v>156</v>
      </c>
      <c r="I2" s="121" t="s">
        <v>23</v>
      </c>
      <c r="J2" s="121" t="s">
        <v>155</v>
      </c>
      <c r="K2" s="121" t="s">
        <v>25</v>
      </c>
      <c r="L2" s="121" t="s">
        <v>154</v>
      </c>
      <c r="M2" s="121" t="s">
        <v>26</v>
      </c>
      <c r="N2" s="121" t="s">
        <v>27</v>
      </c>
      <c r="O2" s="121" t="s">
        <v>28</v>
      </c>
      <c r="P2" s="121" t="s">
        <v>29</v>
      </c>
      <c r="Q2" s="121" t="s">
        <v>30</v>
      </c>
      <c r="R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</row>
    <row r="3" spans="1:71" ht="13.15" customHeight="1">
      <c r="A3" s="1201"/>
      <c r="B3" s="121" t="s">
        <v>153</v>
      </c>
      <c r="C3" s="121" t="s">
        <v>153</v>
      </c>
      <c r="D3" s="121" t="s">
        <v>153</v>
      </c>
      <c r="E3" s="121" t="s">
        <v>153</v>
      </c>
      <c r="F3" s="121" t="s">
        <v>153</v>
      </c>
      <c r="G3" s="121" t="s">
        <v>153</v>
      </c>
      <c r="H3" s="121" t="s">
        <v>153</v>
      </c>
      <c r="I3" s="121" t="s">
        <v>153</v>
      </c>
      <c r="J3" s="121" t="s">
        <v>153</v>
      </c>
      <c r="K3" s="121" t="s">
        <v>153</v>
      </c>
      <c r="L3" s="121" t="s">
        <v>153</v>
      </c>
      <c r="M3" s="121" t="s">
        <v>153</v>
      </c>
      <c r="N3" s="121" t="s">
        <v>153</v>
      </c>
      <c r="O3" s="121" t="s">
        <v>153</v>
      </c>
      <c r="P3" s="121" t="s">
        <v>153</v>
      </c>
      <c r="Q3" s="121" t="s">
        <v>153</v>
      </c>
      <c r="R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</row>
    <row r="4" spans="1:71">
      <c r="A4" s="1202"/>
      <c r="B4" s="121" t="s">
        <v>9</v>
      </c>
      <c r="C4" s="121" t="s">
        <v>9</v>
      </c>
      <c r="D4" s="121" t="s">
        <v>9</v>
      </c>
      <c r="E4" s="121" t="s">
        <v>9</v>
      </c>
      <c r="F4" s="121" t="s">
        <v>9</v>
      </c>
      <c r="G4" s="121" t="s">
        <v>9</v>
      </c>
      <c r="H4" s="121" t="s">
        <v>9</v>
      </c>
      <c r="I4" s="121" t="s">
        <v>9</v>
      </c>
      <c r="J4" s="121" t="s">
        <v>9</v>
      </c>
      <c r="K4" s="121" t="s">
        <v>9</v>
      </c>
      <c r="L4" s="121" t="s">
        <v>9</v>
      </c>
      <c r="M4" s="121" t="s">
        <v>9</v>
      </c>
      <c r="N4" s="121" t="s">
        <v>9</v>
      </c>
      <c r="O4" s="121" t="s">
        <v>9</v>
      </c>
      <c r="P4" s="121" t="s">
        <v>9</v>
      </c>
      <c r="Q4" s="121" t="s">
        <v>9</v>
      </c>
      <c r="R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</row>
    <row r="5" spans="1:71">
      <c r="A5" s="117" t="s">
        <v>133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</row>
    <row r="6" spans="1:71">
      <c r="A6" s="98" t="s">
        <v>7</v>
      </c>
      <c r="B6" s="865">
        <v>250</v>
      </c>
      <c r="C6" s="865">
        <v>519</v>
      </c>
      <c r="D6" s="865">
        <v>447</v>
      </c>
      <c r="E6" s="865">
        <v>632</v>
      </c>
      <c r="F6" s="866">
        <v>1149</v>
      </c>
      <c r="G6" s="866">
        <v>1269</v>
      </c>
      <c r="H6" s="865">
        <v>452</v>
      </c>
      <c r="I6" s="865">
        <v>217</v>
      </c>
      <c r="J6" s="865">
        <v>197</v>
      </c>
      <c r="K6" s="866">
        <v>1465</v>
      </c>
      <c r="L6" s="865">
        <v>815</v>
      </c>
      <c r="M6" s="865">
        <v>790</v>
      </c>
      <c r="N6" s="866">
        <v>1293</v>
      </c>
      <c r="O6" s="866">
        <v>1287</v>
      </c>
      <c r="P6" s="865">
        <v>372</v>
      </c>
      <c r="Q6" s="865">
        <v>996</v>
      </c>
      <c r="R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</row>
    <row r="7" spans="1:71">
      <c r="A7" s="98" t="s">
        <v>130</v>
      </c>
      <c r="B7" s="865" t="s">
        <v>124</v>
      </c>
      <c r="C7" s="865" t="s">
        <v>124</v>
      </c>
      <c r="D7" s="865" t="s">
        <v>124</v>
      </c>
      <c r="E7" s="865" t="s">
        <v>124</v>
      </c>
      <c r="F7" s="866" t="s">
        <v>124</v>
      </c>
      <c r="G7" s="866" t="s">
        <v>124</v>
      </c>
      <c r="H7" s="865" t="s">
        <v>124</v>
      </c>
      <c r="I7" s="865" t="s">
        <v>124</v>
      </c>
      <c r="J7" s="865" t="s">
        <v>124</v>
      </c>
      <c r="K7" s="866" t="s">
        <v>124</v>
      </c>
      <c r="L7" s="865" t="s">
        <v>124</v>
      </c>
      <c r="M7" s="865" t="s">
        <v>124</v>
      </c>
      <c r="N7" s="866" t="s">
        <v>124</v>
      </c>
      <c r="O7" s="866" t="s">
        <v>124</v>
      </c>
      <c r="P7" s="865" t="s">
        <v>124</v>
      </c>
      <c r="Q7" s="865" t="s">
        <v>124</v>
      </c>
      <c r="R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</row>
    <row r="8" spans="1:71">
      <c r="A8" s="98" t="s">
        <v>129</v>
      </c>
      <c r="B8" s="865" t="s">
        <v>124</v>
      </c>
      <c r="C8" s="865" t="s">
        <v>124</v>
      </c>
      <c r="D8" s="865" t="s">
        <v>124</v>
      </c>
      <c r="E8" s="865" t="s">
        <v>124</v>
      </c>
      <c r="F8" s="866" t="s">
        <v>124</v>
      </c>
      <c r="G8" s="866" t="s">
        <v>124</v>
      </c>
      <c r="H8" s="865" t="s">
        <v>124</v>
      </c>
      <c r="I8" s="865" t="s">
        <v>124</v>
      </c>
      <c r="J8" s="865" t="s">
        <v>124</v>
      </c>
      <c r="K8" s="866" t="s">
        <v>124</v>
      </c>
      <c r="L8" s="865" t="s">
        <v>124</v>
      </c>
      <c r="M8" s="865" t="s">
        <v>124</v>
      </c>
      <c r="N8" s="866" t="s">
        <v>124</v>
      </c>
      <c r="O8" s="866" t="s">
        <v>124</v>
      </c>
      <c r="P8" s="865" t="s">
        <v>124</v>
      </c>
      <c r="Q8" s="865" t="s">
        <v>124</v>
      </c>
      <c r="R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</row>
    <row r="9" spans="1:71">
      <c r="A9" s="98" t="s">
        <v>151</v>
      </c>
      <c r="B9" s="865">
        <v>188</v>
      </c>
      <c r="C9" s="865">
        <v>444</v>
      </c>
      <c r="D9" s="865">
        <v>396</v>
      </c>
      <c r="E9" s="865">
        <v>467</v>
      </c>
      <c r="F9" s="866">
        <v>1006</v>
      </c>
      <c r="G9" s="865">
        <v>996</v>
      </c>
      <c r="H9" s="865">
        <v>381</v>
      </c>
      <c r="I9" s="865">
        <v>174</v>
      </c>
      <c r="J9" s="865">
        <v>172</v>
      </c>
      <c r="K9" s="865">
        <v>989</v>
      </c>
      <c r="L9" s="865">
        <v>668</v>
      </c>
      <c r="M9" s="865">
        <v>560</v>
      </c>
      <c r="N9" s="865">
        <v>822</v>
      </c>
      <c r="O9" s="865">
        <v>931</v>
      </c>
      <c r="P9" s="865">
        <v>313</v>
      </c>
      <c r="Q9" s="865">
        <v>719</v>
      </c>
      <c r="R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</row>
    <row r="10" spans="1:71" ht="25.5">
      <c r="A10" s="98" t="s">
        <v>150</v>
      </c>
      <c r="B10" s="865">
        <v>62</v>
      </c>
      <c r="C10" s="865">
        <v>75</v>
      </c>
      <c r="D10" s="865">
        <v>51</v>
      </c>
      <c r="E10" s="865">
        <v>165</v>
      </c>
      <c r="F10" s="865">
        <v>143</v>
      </c>
      <c r="G10" s="865">
        <v>273</v>
      </c>
      <c r="H10" s="865">
        <v>71</v>
      </c>
      <c r="I10" s="865">
        <v>43</v>
      </c>
      <c r="J10" s="865">
        <v>25</v>
      </c>
      <c r="K10" s="865">
        <v>476</v>
      </c>
      <c r="L10" s="865">
        <v>147</v>
      </c>
      <c r="M10" s="865">
        <v>230</v>
      </c>
      <c r="N10" s="865">
        <v>471</v>
      </c>
      <c r="O10" s="865">
        <v>356</v>
      </c>
      <c r="P10" s="865">
        <v>59</v>
      </c>
      <c r="Q10" s="865">
        <v>277</v>
      </c>
      <c r="R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</row>
    <row r="11" spans="1:71">
      <c r="A11" s="98" t="s">
        <v>126</v>
      </c>
      <c r="B11" s="867" t="s">
        <v>124</v>
      </c>
      <c r="C11" s="867" t="s">
        <v>124</v>
      </c>
      <c r="D11" s="867" t="s">
        <v>124</v>
      </c>
      <c r="E11" s="867" t="s">
        <v>124</v>
      </c>
      <c r="F11" s="867" t="s">
        <v>124</v>
      </c>
      <c r="G11" s="867" t="s">
        <v>124</v>
      </c>
      <c r="H11" s="867" t="s">
        <v>124</v>
      </c>
      <c r="I11" s="867" t="s">
        <v>124</v>
      </c>
      <c r="J11" s="867" t="s">
        <v>124</v>
      </c>
      <c r="K11" s="867" t="s">
        <v>124</v>
      </c>
      <c r="L11" s="867" t="s">
        <v>124</v>
      </c>
      <c r="M11" s="867" t="s">
        <v>124</v>
      </c>
      <c r="N11" s="867" t="s">
        <v>124</v>
      </c>
      <c r="O11" s="867" t="s">
        <v>124</v>
      </c>
      <c r="P11" s="867" t="s">
        <v>124</v>
      </c>
      <c r="Q11" s="867" t="s">
        <v>124</v>
      </c>
      <c r="R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</row>
    <row r="12" spans="1:71" s="6" customFormat="1">
      <c r="A12" s="1128" t="s">
        <v>1924</v>
      </c>
      <c r="B12" s="1128"/>
      <c r="C12" s="1128"/>
      <c r="D12" s="14"/>
      <c r="E12" s="14"/>
      <c r="F12" s="14"/>
    </row>
  </sheetData>
  <mergeCells count="2">
    <mergeCell ref="A2:A4"/>
    <mergeCell ref="A12:C12"/>
  </mergeCells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A22" sqref="A22:C22"/>
    </sheetView>
  </sheetViews>
  <sheetFormatPr baseColWidth="10" defaultColWidth="11" defaultRowHeight="12.75"/>
  <cols>
    <col min="1" max="1" width="24.375" style="102" customWidth="1"/>
    <col min="2" max="10" width="18.125" style="102" customWidth="1"/>
    <col min="11" max="16384" width="11" style="102"/>
  </cols>
  <sheetData>
    <row r="1" spans="1:10" ht="17.25" customHeight="1">
      <c r="A1" s="101" t="s">
        <v>1908</v>
      </c>
      <c r="C1" s="100"/>
      <c r="D1" s="100"/>
      <c r="E1" s="100"/>
      <c r="F1" s="100"/>
      <c r="G1" s="100"/>
      <c r="H1" s="100"/>
      <c r="I1" s="100"/>
      <c r="J1" s="100"/>
    </row>
    <row r="2" spans="1:10" s="104" customFormat="1" ht="51">
      <c r="A2" s="105" t="s">
        <v>21</v>
      </c>
      <c r="B2" s="79" t="s">
        <v>120</v>
      </c>
      <c r="C2" s="79" t="s">
        <v>121</v>
      </c>
      <c r="D2" s="79" t="s">
        <v>122</v>
      </c>
      <c r="E2" s="79" t="s">
        <v>145</v>
      </c>
      <c r="F2" s="79" t="s">
        <v>123</v>
      </c>
      <c r="G2" s="79" t="s">
        <v>144</v>
      </c>
      <c r="H2" s="79" t="s">
        <v>143</v>
      </c>
    </row>
    <row r="3" spans="1:10" s="104" customFormat="1">
      <c r="A3" s="105"/>
      <c r="B3" s="1152" t="s">
        <v>66</v>
      </c>
      <c r="C3" s="1152"/>
      <c r="D3" s="1152"/>
      <c r="E3" s="1152"/>
      <c r="F3" s="1152"/>
      <c r="G3" s="1152"/>
      <c r="H3" s="1152"/>
    </row>
    <row r="4" spans="1:10">
      <c r="A4" s="106" t="s">
        <v>81</v>
      </c>
      <c r="B4" s="868">
        <v>34</v>
      </c>
      <c r="C4" s="868">
        <v>6</v>
      </c>
      <c r="D4" s="868" t="s">
        <v>35</v>
      </c>
      <c r="E4" s="868">
        <v>53</v>
      </c>
      <c r="F4" s="868">
        <v>43</v>
      </c>
      <c r="G4" s="868" t="s">
        <v>35</v>
      </c>
      <c r="H4" s="868" t="s">
        <v>35</v>
      </c>
    </row>
    <row r="5" spans="1:10">
      <c r="A5" s="105" t="s">
        <v>82</v>
      </c>
      <c r="B5" s="868">
        <v>17</v>
      </c>
      <c r="C5" s="868">
        <v>5</v>
      </c>
      <c r="D5" s="868" t="s">
        <v>35</v>
      </c>
      <c r="E5" s="868">
        <v>28</v>
      </c>
      <c r="F5" s="868">
        <v>22</v>
      </c>
      <c r="G5" s="868">
        <v>4</v>
      </c>
      <c r="H5" s="868" t="s">
        <v>35</v>
      </c>
    </row>
    <row r="6" spans="1:10" ht="17.45" customHeight="1">
      <c r="A6" s="106" t="s">
        <v>142</v>
      </c>
      <c r="B6" s="868">
        <v>21</v>
      </c>
      <c r="C6" s="868">
        <v>6</v>
      </c>
      <c r="D6" s="868" t="s">
        <v>35</v>
      </c>
      <c r="E6" s="868">
        <v>47</v>
      </c>
      <c r="F6" s="868">
        <v>34</v>
      </c>
      <c r="G6" s="868">
        <v>4</v>
      </c>
      <c r="H6" s="868" t="s">
        <v>35</v>
      </c>
    </row>
    <row r="7" spans="1:10">
      <c r="A7" s="106" t="s">
        <v>22</v>
      </c>
      <c r="B7" s="868">
        <v>235</v>
      </c>
      <c r="C7" s="868">
        <v>95</v>
      </c>
      <c r="D7" s="868" t="s">
        <v>35</v>
      </c>
      <c r="E7" s="868">
        <v>502</v>
      </c>
      <c r="F7" s="868">
        <v>341</v>
      </c>
      <c r="G7" s="868">
        <v>59</v>
      </c>
      <c r="H7" s="868" t="s">
        <v>35</v>
      </c>
    </row>
    <row r="8" spans="1:10">
      <c r="A8" s="106" t="s">
        <v>84</v>
      </c>
      <c r="B8" s="868">
        <v>67</v>
      </c>
      <c r="C8" s="868">
        <v>11</v>
      </c>
      <c r="D8" s="868" t="s">
        <v>35</v>
      </c>
      <c r="E8" s="868">
        <v>107</v>
      </c>
      <c r="F8" s="868">
        <v>86</v>
      </c>
      <c r="G8" s="868">
        <v>9</v>
      </c>
      <c r="H8" s="868" t="s">
        <v>35</v>
      </c>
    </row>
    <row r="9" spans="1:10">
      <c r="A9" s="106" t="s">
        <v>85</v>
      </c>
      <c r="B9" s="868">
        <v>178</v>
      </c>
      <c r="C9" s="868">
        <v>39</v>
      </c>
      <c r="D9" s="868" t="s">
        <v>35</v>
      </c>
      <c r="E9" s="868">
        <v>290</v>
      </c>
      <c r="F9" s="868">
        <v>228</v>
      </c>
      <c r="G9" s="868">
        <v>34</v>
      </c>
      <c r="H9" s="868" t="s">
        <v>35</v>
      </c>
    </row>
    <row r="10" spans="1:10">
      <c r="A10" s="106" t="s">
        <v>86</v>
      </c>
      <c r="B10" s="868">
        <v>42</v>
      </c>
      <c r="C10" s="868">
        <v>7</v>
      </c>
      <c r="D10" s="868" t="s">
        <v>35</v>
      </c>
      <c r="E10" s="868">
        <v>65</v>
      </c>
      <c r="F10" s="868">
        <v>56</v>
      </c>
      <c r="G10" s="868">
        <v>3</v>
      </c>
      <c r="H10" s="868" t="s">
        <v>35</v>
      </c>
    </row>
    <row r="11" spans="1:10">
      <c r="A11" s="106" t="s">
        <v>23</v>
      </c>
      <c r="B11" s="868">
        <v>22</v>
      </c>
      <c r="C11" s="868">
        <v>6</v>
      </c>
      <c r="D11" s="868" t="s">
        <v>35</v>
      </c>
      <c r="E11" s="868">
        <v>43</v>
      </c>
      <c r="F11" s="868">
        <v>28</v>
      </c>
      <c r="G11" s="868" t="s">
        <v>35</v>
      </c>
      <c r="H11" s="868" t="s">
        <v>35</v>
      </c>
    </row>
    <row r="12" spans="1:10">
      <c r="A12" s="106" t="s">
        <v>24</v>
      </c>
      <c r="B12" s="868">
        <v>15</v>
      </c>
      <c r="C12" s="868" t="s">
        <v>124</v>
      </c>
      <c r="D12" s="868" t="s">
        <v>35</v>
      </c>
      <c r="E12" s="868">
        <v>18</v>
      </c>
      <c r="F12" s="868">
        <v>18</v>
      </c>
      <c r="G12" s="868" t="s">
        <v>124</v>
      </c>
      <c r="H12" s="868" t="s">
        <v>35</v>
      </c>
    </row>
    <row r="13" spans="1:10">
      <c r="A13" s="106" t="s">
        <v>25</v>
      </c>
      <c r="B13" s="868">
        <v>922</v>
      </c>
      <c r="C13" s="868">
        <v>286</v>
      </c>
      <c r="D13" s="868" t="s">
        <v>35</v>
      </c>
      <c r="E13" s="868">
        <v>1601</v>
      </c>
      <c r="F13" s="868">
        <v>1167</v>
      </c>
      <c r="G13" s="868">
        <v>199</v>
      </c>
      <c r="H13" s="868" t="s">
        <v>35</v>
      </c>
    </row>
    <row r="14" spans="1:10">
      <c r="A14" s="106" t="s">
        <v>87</v>
      </c>
      <c r="B14" s="868">
        <v>47</v>
      </c>
      <c r="C14" s="868">
        <v>12</v>
      </c>
      <c r="D14" s="868" t="s">
        <v>35</v>
      </c>
      <c r="E14" s="868">
        <v>78</v>
      </c>
      <c r="F14" s="868">
        <v>61</v>
      </c>
      <c r="G14" s="868">
        <v>9</v>
      </c>
      <c r="H14" s="868" t="s">
        <v>35</v>
      </c>
    </row>
    <row r="15" spans="1:10">
      <c r="A15" s="106" t="s">
        <v>26</v>
      </c>
      <c r="B15" s="868">
        <v>300</v>
      </c>
      <c r="C15" s="868">
        <v>93</v>
      </c>
      <c r="D15" s="868" t="s">
        <v>35</v>
      </c>
      <c r="E15" s="868">
        <v>533</v>
      </c>
      <c r="F15" s="868">
        <v>370</v>
      </c>
      <c r="G15" s="868">
        <v>59</v>
      </c>
      <c r="H15" s="868" t="s">
        <v>35</v>
      </c>
    </row>
    <row r="16" spans="1:10">
      <c r="A16" s="106" t="s">
        <v>27</v>
      </c>
      <c r="B16" s="868">
        <v>977</v>
      </c>
      <c r="C16" s="868">
        <v>272</v>
      </c>
      <c r="D16" s="868" t="s">
        <v>35</v>
      </c>
      <c r="E16" s="868">
        <v>1748</v>
      </c>
      <c r="F16" s="868">
        <v>1260</v>
      </c>
      <c r="G16" s="868">
        <v>161</v>
      </c>
      <c r="H16" s="868" t="s">
        <v>35</v>
      </c>
    </row>
    <row r="17" spans="1:10">
      <c r="A17" s="106" t="s">
        <v>28</v>
      </c>
      <c r="B17" s="868">
        <v>356</v>
      </c>
      <c r="C17" s="868">
        <v>128</v>
      </c>
      <c r="D17" s="868" t="s">
        <v>35</v>
      </c>
      <c r="E17" s="868">
        <v>650</v>
      </c>
      <c r="F17" s="868">
        <v>454</v>
      </c>
      <c r="G17" s="868">
        <v>96</v>
      </c>
      <c r="H17" s="868" t="s">
        <v>35</v>
      </c>
    </row>
    <row r="18" spans="1:10">
      <c r="A18" s="106" t="s">
        <v>29</v>
      </c>
      <c r="B18" s="868">
        <v>14</v>
      </c>
      <c r="C18" s="868">
        <v>6</v>
      </c>
      <c r="D18" s="868" t="s">
        <v>35</v>
      </c>
      <c r="E18" s="868">
        <v>29</v>
      </c>
      <c r="F18" s="868">
        <v>19</v>
      </c>
      <c r="G18" s="868" t="s">
        <v>35</v>
      </c>
      <c r="H18" s="868" t="s">
        <v>35</v>
      </c>
    </row>
    <row r="19" spans="1:10">
      <c r="A19" s="106" t="s">
        <v>30</v>
      </c>
      <c r="B19" s="868">
        <v>572</v>
      </c>
      <c r="C19" s="868">
        <v>258</v>
      </c>
      <c r="D19" s="868" t="s">
        <v>35</v>
      </c>
      <c r="E19" s="868">
        <v>1529</v>
      </c>
      <c r="F19" s="868">
        <v>984</v>
      </c>
      <c r="G19" s="868">
        <v>127</v>
      </c>
      <c r="H19" s="868" t="s">
        <v>35</v>
      </c>
    </row>
    <row r="20" spans="1:10">
      <c r="A20" s="107" t="s">
        <v>119</v>
      </c>
      <c r="B20" s="868">
        <v>7</v>
      </c>
      <c r="C20" s="868">
        <v>5</v>
      </c>
      <c r="D20" s="868" t="s">
        <v>35</v>
      </c>
      <c r="E20" s="868">
        <v>13</v>
      </c>
      <c r="F20" s="868">
        <v>7</v>
      </c>
      <c r="G20" s="868">
        <v>5</v>
      </c>
      <c r="H20" s="868" t="s">
        <v>35</v>
      </c>
    </row>
    <row r="21" spans="1:10">
      <c r="A21" s="106" t="s">
        <v>7</v>
      </c>
      <c r="B21" s="869">
        <v>3826</v>
      </c>
      <c r="C21" s="869">
        <v>1235</v>
      </c>
      <c r="D21" s="869">
        <v>1371</v>
      </c>
      <c r="E21" s="869">
        <v>7334</v>
      </c>
      <c r="F21" s="869">
        <v>5178</v>
      </c>
      <c r="G21" s="869">
        <v>777</v>
      </c>
      <c r="H21" s="869">
        <v>26</v>
      </c>
    </row>
    <row r="22" spans="1:10" s="6" customFormat="1">
      <c r="A22" s="1128" t="s">
        <v>1924</v>
      </c>
      <c r="B22" s="1128"/>
      <c r="C22" s="1128"/>
      <c r="D22" s="14"/>
      <c r="E22" s="14"/>
      <c r="F22" s="14"/>
    </row>
    <row r="23" spans="1:10">
      <c r="A23" s="100"/>
      <c r="B23" s="100"/>
      <c r="C23" s="100"/>
      <c r="D23" s="100"/>
      <c r="E23" s="100"/>
      <c r="F23" s="103"/>
      <c r="G23" s="103"/>
      <c r="H23" s="103"/>
      <c r="I23" s="100"/>
      <c r="J23" s="100"/>
    </row>
  </sheetData>
  <mergeCells count="2">
    <mergeCell ref="B3:H3"/>
    <mergeCell ref="A22:C22"/>
  </mergeCells>
  <conditionalFormatting sqref="I22:J22">
    <cfRule type="cellIs" dxfId="1" priority="1" stopIfTrue="1" operator="between">
      <formula>1</formula>
      <formula>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>
      <selection sqref="A1:I1"/>
    </sheetView>
  </sheetViews>
  <sheetFormatPr baseColWidth="10" defaultColWidth="11.25" defaultRowHeight="12.75"/>
  <cols>
    <col min="1" max="1" width="12.375" style="128" customWidth="1"/>
    <col min="2" max="2" width="11.25" style="128"/>
    <col min="3" max="3" width="9.625" style="128" customWidth="1"/>
    <col min="4" max="4" width="9.75" style="128" customWidth="1"/>
    <col min="5" max="5" width="12.625" style="128" customWidth="1"/>
    <col min="6" max="6" width="9.75" style="128" customWidth="1"/>
    <col min="7" max="7" width="14.625" style="128" customWidth="1"/>
    <col min="8" max="8" width="12.5" style="128" customWidth="1"/>
    <col min="9" max="9" width="12.125" style="128" customWidth="1"/>
    <col min="10" max="10" width="6.75" style="128" customWidth="1"/>
    <col min="11" max="16384" width="11.25" style="128"/>
  </cols>
  <sheetData>
    <row r="1" spans="1:10" ht="30" customHeight="1">
      <c r="A1" s="1203" t="s">
        <v>1611</v>
      </c>
      <c r="B1" s="1203"/>
      <c r="C1" s="1203"/>
      <c r="D1" s="1203"/>
      <c r="E1" s="1203"/>
      <c r="F1" s="1203"/>
      <c r="G1" s="1203"/>
      <c r="H1" s="1203"/>
      <c r="I1" s="1203"/>
      <c r="J1" s="127"/>
    </row>
    <row r="2" spans="1:10" ht="24" customHeight="1">
      <c r="A2" s="1207" t="s">
        <v>5</v>
      </c>
      <c r="B2" s="1205" t="s">
        <v>169</v>
      </c>
      <c r="C2" s="1206" t="s">
        <v>168</v>
      </c>
      <c r="D2" s="1206"/>
      <c r="E2" s="1206"/>
      <c r="F2" s="1206"/>
      <c r="G2" s="1206" t="s">
        <v>167</v>
      </c>
      <c r="H2" s="1206"/>
      <c r="I2" s="1206"/>
      <c r="J2" s="129"/>
    </row>
    <row r="3" spans="1:10" ht="25.5">
      <c r="A3" s="1208"/>
      <c r="B3" s="1205"/>
      <c r="C3" s="1205" t="s">
        <v>166</v>
      </c>
      <c r="D3" s="1205"/>
      <c r="E3" s="139" t="s">
        <v>165</v>
      </c>
      <c r="F3" s="139" t="s">
        <v>164</v>
      </c>
      <c r="G3" s="139" t="s">
        <v>166</v>
      </c>
      <c r="H3" s="139" t="s">
        <v>165</v>
      </c>
      <c r="I3" s="139" t="s">
        <v>164</v>
      </c>
      <c r="J3" s="129"/>
    </row>
    <row r="4" spans="1:10">
      <c r="A4" s="140"/>
      <c r="B4" s="368" t="s">
        <v>66</v>
      </c>
      <c r="C4" s="368" t="s">
        <v>66</v>
      </c>
      <c r="D4" s="404" t="s">
        <v>161</v>
      </c>
      <c r="E4" s="368" t="s">
        <v>66</v>
      </c>
      <c r="F4" s="368" t="s">
        <v>66</v>
      </c>
      <c r="G4" s="1204" t="s">
        <v>161</v>
      </c>
      <c r="H4" s="1204"/>
      <c r="I4" s="1204"/>
      <c r="J4" s="129"/>
    </row>
    <row r="5" spans="1:10">
      <c r="A5" s="141">
        <v>2006</v>
      </c>
      <c r="B5" s="405">
        <v>2813</v>
      </c>
      <c r="C5" s="745">
        <v>6</v>
      </c>
      <c r="D5" s="406">
        <f t="shared" ref="D5:D12" si="0">C5/F5</f>
        <v>1.4742014742014743E-2</v>
      </c>
      <c r="E5" s="405">
        <v>401</v>
      </c>
      <c r="F5" s="405">
        <f t="shared" ref="F5:F12" si="1">E5+C5</f>
        <v>407</v>
      </c>
      <c r="G5" s="136">
        <f t="shared" ref="G5:G12" si="2">C5/B5*100</f>
        <v>0.21329541414859582</v>
      </c>
      <c r="H5" s="136">
        <f t="shared" ref="H5:I12" si="3">E5/$B5*100</f>
        <v>14.255243512264487</v>
      </c>
      <c r="I5" s="136">
        <f t="shared" si="3"/>
        <v>14.468538926413082</v>
      </c>
      <c r="J5" s="129"/>
    </row>
    <row r="6" spans="1:10">
      <c r="A6" s="141">
        <v>2007</v>
      </c>
      <c r="B6" s="405">
        <v>2796</v>
      </c>
      <c r="C6" s="745">
        <v>8</v>
      </c>
      <c r="D6" s="406">
        <f t="shared" si="0"/>
        <v>1.7738359201773836E-2</v>
      </c>
      <c r="E6" s="405">
        <v>443</v>
      </c>
      <c r="F6" s="405">
        <f t="shared" si="1"/>
        <v>451</v>
      </c>
      <c r="G6" s="136">
        <f t="shared" si="2"/>
        <v>0.28612303290414876</v>
      </c>
      <c r="H6" s="136">
        <f t="shared" si="3"/>
        <v>15.84406294706724</v>
      </c>
      <c r="I6" s="136">
        <f t="shared" si="3"/>
        <v>16.130185979971387</v>
      </c>
      <c r="J6" s="129"/>
    </row>
    <row r="7" spans="1:10">
      <c r="A7" s="141">
        <v>2008</v>
      </c>
      <c r="B7" s="405">
        <v>2760</v>
      </c>
      <c r="C7" s="745">
        <v>9</v>
      </c>
      <c r="D7" s="406">
        <f t="shared" si="0"/>
        <v>1.8672199170124481E-2</v>
      </c>
      <c r="E7" s="405">
        <v>473</v>
      </c>
      <c r="F7" s="405">
        <f t="shared" si="1"/>
        <v>482</v>
      </c>
      <c r="G7" s="136">
        <f t="shared" si="2"/>
        <v>0.32608695652173914</v>
      </c>
      <c r="H7" s="136">
        <f t="shared" si="3"/>
        <v>17.137681159420289</v>
      </c>
      <c r="I7" s="136">
        <f t="shared" si="3"/>
        <v>17.463768115942031</v>
      </c>
      <c r="J7" s="129"/>
    </row>
    <row r="8" spans="1:10">
      <c r="A8" s="141">
        <v>2009</v>
      </c>
      <c r="B8" s="405">
        <v>2836</v>
      </c>
      <c r="C8" s="745">
        <v>36</v>
      </c>
      <c r="D8" s="406">
        <f t="shared" si="0"/>
        <v>6.2068965517241378E-2</v>
      </c>
      <c r="E8" s="405">
        <v>544</v>
      </c>
      <c r="F8" s="405">
        <f t="shared" si="1"/>
        <v>580</v>
      </c>
      <c r="G8" s="136">
        <f t="shared" si="2"/>
        <v>1.2693935119887165</v>
      </c>
      <c r="H8" s="136">
        <f t="shared" si="3"/>
        <v>19.181946403385052</v>
      </c>
      <c r="I8" s="136">
        <f t="shared" si="3"/>
        <v>20.451339915373765</v>
      </c>
      <c r="J8" s="129"/>
    </row>
    <row r="9" spans="1:10">
      <c r="A9" s="141">
        <v>2010</v>
      </c>
      <c r="B9" s="405">
        <v>2955</v>
      </c>
      <c r="C9" s="745">
        <v>86</v>
      </c>
      <c r="D9" s="406">
        <f t="shared" si="0"/>
        <v>0.13050075872534142</v>
      </c>
      <c r="E9" s="405">
        <v>573</v>
      </c>
      <c r="F9" s="405">
        <f t="shared" si="1"/>
        <v>659</v>
      </c>
      <c r="G9" s="136">
        <f t="shared" si="2"/>
        <v>2.9103214890016922</v>
      </c>
      <c r="H9" s="136">
        <f t="shared" si="3"/>
        <v>19.390862944162439</v>
      </c>
      <c r="I9" s="136">
        <f t="shared" si="3"/>
        <v>22.301184433164128</v>
      </c>
      <c r="J9" s="129"/>
    </row>
    <row r="10" spans="1:10">
      <c r="A10" s="141">
        <v>2011</v>
      </c>
      <c r="B10" s="405">
        <v>3010</v>
      </c>
      <c r="C10" s="745">
        <v>106</v>
      </c>
      <c r="D10" s="406">
        <f t="shared" si="0"/>
        <v>0.13400758533501897</v>
      </c>
      <c r="E10" s="405">
        <v>685</v>
      </c>
      <c r="F10" s="405">
        <f t="shared" si="1"/>
        <v>791</v>
      </c>
      <c r="G10" s="136">
        <f t="shared" si="2"/>
        <v>3.5215946843853816</v>
      </c>
      <c r="H10" s="136">
        <f t="shared" si="3"/>
        <v>22.757475083056477</v>
      </c>
      <c r="I10" s="136">
        <f t="shared" si="3"/>
        <v>26.279069767441861</v>
      </c>
      <c r="J10" s="129"/>
    </row>
    <row r="11" spans="1:10">
      <c r="A11" s="141">
        <v>2012</v>
      </c>
      <c r="B11" s="405">
        <v>3087</v>
      </c>
      <c r="C11" s="745">
        <v>140</v>
      </c>
      <c r="D11" s="406">
        <f t="shared" si="0"/>
        <v>0.15384615384615385</v>
      </c>
      <c r="E11" s="405">
        <v>770</v>
      </c>
      <c r="F11" s="405">
        <f t="shared" si="1"/>
        <v>910</v>
      </c>
      <c r="G11" s="136">
        <f t="shared" si="2"/>
        <v>4.5351473922902494</v>
      </c>
      <c r="H11" s="136">
        <f t="shared" si="3"/>
        <v>24.943310657596371</v>
      </c>
      <c r="I11" s="136">
        <f t="shared" si="3"/>
        <v>29.478458049886619</v>
      </c>
      <c r="J11" s="129"/>
    </row>
    <row r="12" spans="1:10">
      <c r="A12" s="141">
        <v>2013</v>
      </c>
      <c r="B12" s="405">
        <v>3107</v>
      </c>
      <c r="C12" s="745">
        <v>160</v>
      </c>
      <c r="D12" s="406">
        <f t="shared" si="0"/>
        <v>0.1703940362087327</v>
      </c>
      <c r="E12" s="405">
        <v>779</v>
      </c>
      <c r="F12" s="405">
        <f t="shared" si="1"/>
        <v>939</v>
      </c>
      <c r="G12" s="136">
        <f t="shared" si="2"/>
        <v>5.1496620534277433</v>
      </c>
      <c r="H12" s="136">
        <f t="shared" si="3"/>
        <v>25.072417122626327</v>
      </c>
      <c r="I12" s="136">
        <f t="shared" si="3"/>
        <v>30.222079176054073</v>
      </c>
      <c r="J12" s="129"/>
    </row>
    <row r="13" spans="1:10">
      <c r="A13" s="1204" t="s">
        <v>163</v>
      </c>
      <c r="B13" s="1204"/>
      <c r="C13" s="1204"/>
      <c r="D13" s="1204"/>
      <c r="E13" s="1204"/>
      <c r="F13" s="1204"/>
      <c r="G13" s="1204"/>
      <c r="H13" s="1204"/>
      <c r="I13" s="1204"/>
      <c r="J13" s="129"/>
    </row>
    <row r="14" spans="1:10" ht="27.6" customHeight="1">
      <c r="A14" s="137" t="s">
        <v>162</v>
      </c>
      <c r="B14" s="405">
        <f>B12-B5</f>
        <v>294</v>
      </c>
      <c r="C14" s="745">
        <f>C12-C5</f>
        <v>154</v>
      </c>
      <c r="D14" s="745"/>
      <c r="E14" s="405">
        <f>E12-E5</f>
        <v>378</v>
      </c>
      <c r="F14" s="405">
        <f>F12-F5</f>
        <v>532</v>
      </c>
      <c r="G14" s="136">
        <f>G12-G5</f>
        <v>4.9363666392791474</v>
      </c>
      <c r="H14" s="136">
        <f>H12-H5</f>
        <v>10.81717361036184</v>
      </c>
      <c r="I14" s="136">
        <f>I12-I5</f>
        <v>15.753540249640992</v>
      </c>
      <c r="J14" s="129"/>
    </row>
    <row r="15" spans="1:10">
      <c r="A15" s="134" t="s">
        <v>161</v>
      </c>
      <c r="B15" s="136">
        <f>B14/B5*100</f>
        <v>10.451475293281193</v>
      </c>
      <c r="C15" s="136">
        <f>C14/C5*100</f>
        <v>2566.666666666667</v>
      </c>
      <c r="D15" s="136"/>
      <c r="E15" s="136">
        <f>E14/E5*100</f>
        <v>94.264339152119703</v>
      </c>
      <c r="F15" s="136">
        <f>F14/F5*100</f>
        <v>130.71253071253071</v>
      </c>
      <c r="G15" s="136"/>
      <c r="H15" s="870"/>
      <c r="I15" s="870"/>
      <c r="J15" s="129"/>
    </row>
    <row r="16" spans="1:10" s="145" customFormat="1" ht="13.5">
      <c r="A16" s="142" t="s">
        <v>221</v>
      </c>
      <c r="B16" s="143"/>
      <c r="C16" s="143"/>
      <c r="D16" s="143"/>
      <c r="E16" s="143"/>
      <c r="F16" s="143"/>
      <c r="G16" s="143"/>
      <c r="H16" s="143"/>
      <c r="I16" s="143"/>
      <c r="J16" s="144"/>
    </row>
    <row r="17" spans="1:1" s="151" customFormat="1" ht="13.5">
      <c r="A17" s="152" t="s">
        <v>649</v>
      </c>
    </row>
    <row r="18" spans="1:1" s="151" customFormat="1" ht="12">
      <c r="A18" s="150" t="s">
        <v>160</v>
      </c>
    </row>
    <row r="19" spans="1:1" s="151" customFormat="1" ht="14.45" customHeight="1">
      <c r="A19" s="150" t="s">
        <v>159</v>
      </c>
    </row>
    <row r="22" spans="1:1" ht="38.450000000000003" customHeight="1"/>
    <row r="33" ht="14.45" customHeight="1"/>
    <row r="34" ht="27.6" customHeight="1"/>
  </sheetData>
  <mergeCells count="8">
    <mergeCell ref="A1:I1"/>
    <mergeCell ref="A13:I13"/>
    <mergeCell ref="B2:B3"/>
    <mergeCell ref="C2:F2"/>
    <mergeCell ref="G2:I2"/>
    <mergeCell ref="C3:D3"/>
    <mergeCell ref="G4:I4"/>
    <mergeCell ref="A2:A3"/>
  </mergeCells>
  <pageMargins left="0.7" right="0.7" top="0.78740157499999996" bottom="0.78740157499999996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sqref="A1:J1"/>
    </sheetView>
  </sheetViews>
  <sheetFormatPr baseColWidth="10" defaultColWidth="11.25" defaultRowHeight="12.75"/>
  <cols>
    <col min="1" max="7" width="11.25" style="80"/>
    <col min="8" max="8" width="14.75" style="80" customWidth="1"/>
    <col min="9" max="16384" width="11.25" style="80"/>
  </cols>
  <sheetData>
    <row r="1" spans="1:11" ht="30" customHeight="1">
      <c r="A1" s="1203" t="s">
        <v>173</v>
      </c>
      <c r="B1" s="1203"/>
      <c r="C1" s="1203"/>
      <c r="D1" s="1203"/>
      <c r="E1" s="1203"/>
      <c r="F1" s="1203"/>
      <c r="G1" s="1203"/>
      <c r="H1" s="1203"/>
      <c r="I1" s="1203"/>
      <c r="J1" s="1203"/>
    </row>
    <row r="2" spans="1:11" ht="14.25" customHeight="1">
      <c r="A2" s="1209" t="s">
        <v>172</v>
      </c>
      <c r="B2" s="1210"/>
      <c r="C2" s="1210"/>
      <c r="D2" s="1210"/>
      <c r="E2" s="1210"/>
      <c r="F2" s="1210"/>
      <c r="G2" s="1210"/>
      <c r="H2" s="1210"/>
      <c r="I2" s="1210"/>
      <c r="J2" s="1211"/>
    </row>
    <row r="3" spans="1:11">
      <c r="A3" s="1207" t="s">
        <v>5</v>
      </c>
      <c r="B3" s="1205" t="s">
        <v>169</v>
      </c>
      <c r="C3" s="1206" t="s">
        <v>168</v>
      </c>
      <c r="D3" s="1206"/>
      <c r="E3" s="1206"/>
      <c r="F3" s="1206"/>
      <c r="G3" s="1206"/>
      <c r="H3" s="1206" t="s">
        <v>167</v>
      </c>
      <c r="I3" s="1206"/>
      <c r="J3" s="1206"/>
    </row>
    <row r="4" spans="1:11" ht="25.5">
      <c r="A4" s="1208"/>
      <c r="B4" s="1205"/>
      <c r="C4" s="1205" t="s">
        <v>166</v>
      </c>
      <c r="D4" s="1205"/>
      <c r="E4" s="139" t="s">
        <v>171</v>
      </c>
      <c r="F4" s="1205" t="s">
        <v>164</v>
      </c>
      <c r="G4" s="1205"/>
      <c r="H4" s="139" t="s">
        <v>166</v>
      </c>
      <c r="I4" s="139" t="s">
        <v>171</v>
      </c>
      <c r="J4" s="139" t="s">
        <v>164</v>
      </c>
    </row>
    <row r="5" spans="1:11">
      <c r="A5" s="140"/>
      <c r="B5" s="468" t="s">
        <v>66</v>
      </c>
      <c r="C5" s="468" t="s">
        <v>66</v>
      </c>
      <c r="D5" s="404" t="s">
        <v>161</v>
      </c>
      <c r="E5" s="468" t="s">
        <v>66</v>
      </c>
      <c r="F5" s="468" t="s">
        <v>66</v>
      </c>
      <c r="G5" s="468"/>
      <c r="H5" s="1204" t="s">
        <v>161</v>
      </c>
      <c r="I5" s="1204"/>
      <c r="J5" s="1204"/>
    </row>
    <row r="6" spans="1:11" ht="14.25">
      <c r="A6" s="141">
        <v>2006</v>
      </c>
      <c r="B6" s="405">
        <v>209401</v>
      </c>
      <c r="C6" s="405">
        <v>1344</v>
      </c>
      <c r="D6" s="406">
        <f t="shared" ref="D6:D13" si="0">C6/F6</f>
        <v>0.12502325581395349</v>
      </c>
      <c r="E6" s="405">
        <v>9406</v>
      </c>
      <c r="F6" s="405">
        <f t="shared" ref="F6:F13" si="1">E6+C6</f>
        <v>10750</v>
      </c>
      <c r="G6" s="405"/>
      <c r="H6" s="136">
        <f t="shared" ref="H6:H13" si="2">C6/$B6*100</f>
        <v>0.64183074579395516</v>
      </c>
      <c r="I6" s="136">
        <f t="shared" ref="I6:J13" si="3">E6/$B6*100</f>
        <v>4.4918601152812068</v>
      </c>
      <c r="J6" s="136">
        <f t="shared" si="3"/>
        <v>5.1336908610751619</v>
      </c>
      <c r="K6" s="131"/>
    </row>
    <row r="7" spans="1:11" ht="14.25">
      <c r="A7" s="141">
        <v>2007</v>
      </c>
      <c r="B7" s="405">
        <v>203975</v>
      </c>
      <c r="C7" s="405">
        <v>1769</v>
      </c>
      <c r="D7" s="406">
        <f t="shared" si="0"/>
        <v>0.12588955308852831</v>
      </c>
      <c r="E7" s="405">
        <v>12283</v>
      </c>
      <c r="F7" s="405">
        <f t="shared" si="1"/>
        <v>14052</v>
      </c>
      <c r="G7" s="405"/>
      <c r="H7" s="136">
        <f t="shared" si="2"/>
        <v>0.86726314499325896</v>
      </c>
      <c r="I7" s="136">
        <f t="shared" si="3"/>
        <v>6.0218163990685136</v>
      </c>
      <c r="J7" s="136">
        <f t="shared" si="3"/>
        <v>6.8890795440617731</v>
      </c>
      <c r="K7" s="131"/>
    </row>
    <row r="8" spans="1:11" ht="14.25">
      <c r="A8" s="141">
        <v>2008</v>
      </c>
      <c r="B8" s="405">
        <v>198770</v>
      </c>
      <c r="C8" s="405">
        <v>3050</v>
      </c>
      <c r="D8" s="406">
        <f t="shared" si="0"/>
        <v>0.16767454645409566</v>
      </c>
      <c r="E8" s="405">
        <v>15140</v>
      </c>
      <c r="F8" s="405">
        <f t="shared" si="1"/>
        <v>18190</v>
      </c>
      <c r="G8" s="405"/>
      <c r="H8" s="136">
        <f t="shared" si="2"/>
        <v>1.5344367862353474</v>
      </c>
      <c r="I8" s="136">
        <f t="shared" si="3"/>
        <v>7.6168435880666099</v>
      </c>
      <c r="J8" s="136">
        <f t="shared" si="3"/>
        <v>9.1512803743019564</v>
      </c>
      <c r="K8" s="131"/>
    </row>
    <row r="9" spans="1:11" ht="14.25">
      <c r="A9" s="141">
        <v>2009</v>
      </c>
      <c r="B9" s="405">
        <v>196589</v>
      </c>
      <c r="C9" s="405">
        <v>4734</v>
      </c>
      <c r="D9" s="406">
        <f t="shared" si="0"/>
        <v>0.20119852097411706</v>
      </c>
      <c r="E9" s="405">
        <v>18795</v>
      </c>
      <c r="F9" s="405">
        <f t="shared" si="1"/>
        <v>23529</v>
      </c>
      <c r="G9" s="405"/>
      <c r="H9" s="136">
        <f t="shared" si="2"/>
        <v>2.4080696274969609</v>
      </c>
      <c r="I9" s="136">
        <f t="shared" si="3"/>
        <v>9.5605552701321024</v>
      </c>
      <c r="J9" s="136">
        <f t="shared" si="3"/>
        <v>11.968624897629065</v>
      </c>
      <c r="K9" s="131"/>
    </row>
    <row r="10" spans="1:11" ht="14.25">
      <c r="A10" s="141">
        <v>2010</v>
      </c>
      <c r="B10" s="405">
        <v>193819</v>
      </c>
      <c r="C10" s="405">
        <v>7494</v>
      </c>
      <c r="D10" s="406">
        <f t="shared" si="0"/>
        <v>0.24312224240851285</v>
      </c>
      <c r="E10" s="405">
        <v>23330</v>
      </c>
      <c r="F10" s="405">
        <f t="shared" si="1"/>
        <v>30824</v>
      </c>
      <c r="G10" s="405"/>
      <c r="H10" s="136">
        <f t="shared" si="2"/>
        <v>3.8664939969765602</v>
      </c>
      <c r="I10" s="136">
        <f t="shared" si="3"/>
        <v>12.037003596138666</v>
      </c>
      <c r="J10" s="136">
        <f t="shared" si="3"/>
        <v>15.903497593115226</v>
      </c>
      <c r="K10" s="131"/>
    </row>
    <row r="11" spans="1:11">
      <c r="A11" s="141">
        <v>2011</v>
      </c>
      <c r="B11" s="405">
        <v>192055</v>
      </c>
      <c r="C11" s="405">
        <v>8815</v>
      </c>
      <c r="D11" s="406">
        <f t="shared" si="0"/>
        <v>0.23999455485978763</v>
      </c>
      <c r="E11" s="405">
        <v>27915</v>
      </c>
      <c r="F11" s="405">
        <f t="shared" si="1"/>
        <v>36730</v>
      </c>
      <c r="G11" s="405"/>
      <c r="H11" s="136">
        <f t="shared" si="2"/>
        <v>4.5898310379839113</v>
      </c>
      <c r="I11" s="136">
        <f t="shared" si="3"/>
        <v>14.534898857098227</v>
      </c>
      <c r="J11" s="136">
        <f t="shared" si="3"/>
        <v>19.124729895082137</v>
      </c>
    </row>
    <row r="12" spans="1:11">
      <c r="A12" s="141">
        <v>2012</v>
      </c>
      <c r="B12" s="405">
        <v>188974</v>
      </c>
      <c r="C12" s="405">
        <v>10034</v>
      </c>
      <c r="D12" s="406">
        <f t="shared" si="0"/>
        <v>0.23817888340296239</v>
      </c>
      <c r="E12" s="405">
        <v>32094</v>
      </c>
      <c r="F12" s="405">
        <f t="shared" si="1"/>
        <v>42128</v>
      </c>
      <c r="G12" s="405"/>
      <c r="H12" s="136">
        <f t="shared" si="2"/>
        <v>5.3097251473747713</v>
      </c>
      <c r="I12" s="136">
        <f t="shared" si="3"/>
        <v>16.983288706382886</v>
      </c>
      <c r="J12" s="136">
        <f t="shared" si="3"/>
        <v>22.29301385375766</v>
      </c>
    </row>
    <row r="13" spans="1:11">
      <c r="A13" s="141">
        <v>2013</v>
      </c>
      <c r="B13" s="405">
        <v>188744</v>
      </c>
      <c r="C13" s="405">
        <v>10980</v>
      </c>
      <c r="D13" s="406">
        <f t="shared" si="0"/>
        <v>0.23489143223874212</v>
      </c>
      <c r="E13" s="405">
        <v>35765</v>
      </c>
      <c r="F13" s="405">
        <f t="shared" si="1"/>
        <v>46745</v>
      </c>
      <c r="G13" s="405"/>
      <c r="H13" s="136">
        <f t="shared" si="2"/>
        <v>5.8174034671300809</v>
      </c>
      <c r="I13" s="136">
        <f t="shared" si="3"/>
        <v>18.948946721485186</v>
      </c>
      <c r="J13" s="136">
        <f t="shared" si="3"/>
        <v>24.766350188615267</v>
      </c>
    </row>
    <row r="14" spans="1:11">
      <c r="A14" s="1204" t="s">
        <v>163</v>
      </c>
      <c r="B14" s="1204"/>
      <c r="C14" s="1204"/>
      <c r="D14" s="1204"/>
      <c r="E14" s="1204"/>
      <c r="F14" s="1204"/>
      <c r="G14" s="1204"/>
      <c r="H14" s="1204"/>
      <c r="I14" s="1204"/>
      <c r="J14" s="1204"/>
    </row>
    <row r="15" spans="1:11" ht="38.25">
      <c r="A15" s="137" t="s">
        <v>162</v>
      </c>
      <c r="B15" s="405">
        <f>B13-B6</f>
        <v>-20657</v>
      </c>
      <c r="C15" s="405">
        <f>C13-C6</f>
        <v>9636</v>
      </c>
      <c r="D15" s="405"/>
      <c r="E15" s="405">
        <f>E13-E6</f>
        <v>26359</v>
      </c>
      <c r="F15" s="405">
        <f>F13-F6</f>
        <v>35995</v>
      </c>
      <c r="G15" s="405"/>
      <c r="H15" s="136">
        <f>H13-H6</f>
        <v>5.1755727213361258</v>
      </c>
      <c r="I15" s="136">
        <f>I13-I6</f>
        <v>14.45708660620398</v>
      </c>
      <c r="J15" s="136">
        <f>J13-J6</f>
        <v>19.632659327540104</v>
      </c>
    </row>
    <row r="16" spans="1:11">
      <c r="A16" s="134" t="s">
        <v>161</v>
      </c>
      <c r="B16" s="136">
        <f>B15/B6*100</f>
        <v>-9.8648048481143835</v>
      </c>
      <c r="C16" s="136">
        <f>C15/C6*100</f>
        <v>716.96428571428567</v>
      </c>
      <c r="D16" s="136"/>
      <c r="E16" s="136">
        <f>E15/E6*100</f>
        <v>280.23601956198172</v>
      </c>
      <c r="F16" s="136">
        <f>F15/F6*100</f>
        <v>334.83720930232556</v>
      </c>
      <c r="G16" s="138"/>
      <c r="H16" s="138"/>
      <c r="I16" s="135"/>
      <c r="J16" s="135"/>
    </row>
    <row r="17" spans="1:10">
      <c r="A17" s="147" t="s">
        <v>170</v>
      </c>
      <c r="B17" s="130"/>
      <c r="C17" s="130"/>
      <c r="D17" s="130"/>
      <c r="E17" s="130"/>
      <c r="F17" s="130"/>
      <c r="G17" s="130"/>
      <c r="H17" s="130"/>
      <c r="I17" s="130"/>
      <c r="J17" s="130"/>
    </row>
    <row r="18" spans="1:10" ht="14.25">
      <c r="A18" s="131"/>
      <c r="B18" s="128"/>
      <c r="C18" s="128"/>
      <c r="D18" s="128"/>
      <c r="E18" s="128"/>
      <c r="F18" s="128"/>
      <c r="G18" s="128"/>
      <c r="H18" s="128"/>
      <c r="I18" s="128"/>
      <c r="J18" s="128"/>
    </row>
    <row r="19" spans="1:10" ht="14.25">
      <c r="A19" s="132"/>
    </row>
    <row r="20" spans="1:10" ht="14.25">
      <c r="A20" s="133"/>
    </row>
    <row r="21" spans="1:10" ht="14.25">
      <c r="A21" s="133"/>
    </row>
  </sheetData>
  <mergeCells count="10">
    <mergeCell ref="A3:A4"/>
    <mergeCell ref="H5:J5"/>
    <mergeCell ref="A14:J14"/>
    <mergeCell ref="A1:J1"/>
    <mergeCell ref="B3:B4"/>
    <mergeCell ref="C3:G3"/>
    <mergeCell ref="H3:J3"/>
    <mergeCell ref="C4:D4"/>
    <mergeCell ref="F4:G4"/>
    <mergeCell ref="A2:J2"/>
  </mergeCells>
  <pageMargins left="0.7" right="0.7" top="0.78740157499999996" bottom="0.78740157499999996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workbookViewId="0">
      <selection sqref="A1:I1"/>
    </sheetView>
  </sheetViews>
  <sheetFormatPr baseColWidth="10" defaultColWidth="11.25" defaultRowHeight="12.75"/>
  <cols>
    <col min="1" max="16384" width="11.25" style="154"/>
  </cols>
  <sheetData>
    <row r="1" spans="1:18" ht="30" customHeight="1">
      <c r="A1" s="1203" t="s">
        <v>1610</v>
      </c>
      <c r="B1" s="1203"/>
      <c r="C1" s="1203"/>
      <c r="D1" s="1203"/>
      <c r="E1" s="1203"/>
      <c r="F1" s="1203"/>
      <c r="G1" s="1203"/>
      <c r="H1" s="1203"/>
      <c r="I1" s="1203"/>
      <c r="J1" s="153"/>
      <c r="K1" s="153"/>
      <c r="N1" s="131"/>
      <c r="O1" s="131"/>
      <c r="P1" s="131"/>
      <c r="Q1" s="131"/>
      <c r="R1" s="131"/>
    </row>
    <row r="2" spans="1:18" ht="25.5" customHeight="1">
      <c r="A2" s="159"/>
      <c r="B2" s="1212" t="s">
        <v>187</v>
      </c>
      <c r="C2" s="1212"/>
      <c r="D2" s="1212"/>
      <c r="E2" s="1212"/>
      <c r="F2" s="160"/>
      <c r="G2" s="1212" t="s">
        <v>186</v>
      </c>
      <c r="H2" s="1212"/>
      <c r="I2" s="1212"/>
      <c r="N2" s="131"/>
      <c r="O2" s="131"/>
      <c r="P2" s="131"/>
      <c r="Q2" s="131"/>
      <c r="R2" s="131"/>
    </row>
    <row r="3" spans="1:18" ht="25.5" customHeight="1">
      <c r="A3" s="161" t="s">
        <v>5</v>
      </c>
      <c r="B3" s="167" t="s">
        <v>185</v>
      </c>
      <c r="C3" s="167" t="s">
        <v>184</v>
      </c>
      <c r="D3" s="167" t="s">
        <v>183</v>
      </c>
      <c r="E3" s="167" t="s">
        <v>7</v>
      </c>
      <c r="F3" s="167" t="s">
        <v>185</v>
      </c>
      <c r="G3" s="167" t="s">
        <v>184</v>
      </c>
      <c r="H3" s="167" t="s">
        <v>183</v>
      </c>
      <c r="I3" s="167" t="s">
        <v>7</v>
      </c>
      <c r="N3" s="131"/>
      <c r="O3" s="131"/>
      <c r="P3" s="131"/>
      <c r="Q3" s="131"/>
      <c r="R3" s="131"/>
    </row>
    <row r="4" spans="1:18" ht="14.25">
      <c r="A4" s="159"/>
      <c r="B4" s="1213" t="s">
        <v>66</v>
      </c>
      <c r="C4" s="1213"/>
      <c r="D4" s="1213"/>
      <c r="E4" s="1213"/>
      <c r="F4" s="156"/>
      <c r="G4" s="1214" t="s">
        <v>72</v>
      </c>
      <c r="H4" s="1213"/>
      <c r="I4" s="1213"/>
      <c r="N4" s="131"/>
      <c r="O4" s="131"/>
      <c r="P4" s="131"/>
      <c r="Q4" s="131"/>
      <c r="R4" s="131"/>
    </row>
    <row r="5" spans="1:18" ht="14.25">
      <c r="A5" s="161">
        <v>2006</v>
      </c>
      <c r="B5" s="369">
        <v>50</v>
      </c>
      <c r="C5" s="369">
        <v>82</v>
      </c>
      <c r="D5" s="369">
        <v>269</v>
      </c>
      <c r="E5" s="157">
        <v>401</v>
      </c>
      <c r="F5" s="166">
        <f t="shared" ref="F5:H12" si="0">B5/$E5*100</f>
        <v>12.468827930174564</v>
      </c>
      <c r="G5" s="166">
        <f t="shared" si="0"/>
        <v>20.448877805486283</v>
      </c>
      <c r="H5" s="166">
        <f t="shared" si="0"/>
        <v>67.082294264339154</v>
      </c>
      <c r="I5" s="407">
        <f t="shared" ref="I5:I12" si="1">SUM(F5:H5)</f>
        <v>100</v>
      </c>
      <c r="N5" s="131"/>
      <c r="O5" s="131"/>
      <c r="P5" s="131"/>
      <c r="Q5" s="131"/>
      <c r="R5" s="131"/>
    </row>
    <row r="6" spans="1:18" ht="14.25">
      <c r="A6" s="161">
        <v>2007</v>
      </c>
      <c r="B6" s="369">
        <v>77</v>
      </c>
      <c r="C6" s="369">
        <v>82</v>
      </c>
      <c r="D6" s="369">
        <v>284</v>
      </c>
      <c r="E6" s="157">
        <v>443</v>
      </c>
      <c r="F6" s="166">
        <f t="shared" si="0"/>
        <v>17.381489841986454</v>
      </c>
      <c r="G6" s="166">
        <f t="shared" si="0"/>
        <v>18.510158013544018</v>
      </c>
      <c r="H6" s="166">
        <f t="shared" si="0"/>
        <v>64.108352144469521</v>
      </c>
      <c r="I6" s="407">
        <f t="shared" si="1"/>
        <v>100</v>
      </c>
      <c r="N6" s="131"/>
      <c r="O6" s="131"/>
      <c r="P6" s="131"/>
      <c r="Q6" s="131"/>
      <c r="R6" s="131"/>
    </row>
    <row r="7" spans="1:18" ht="14.25">
      <c r="A7" s="161">
        <v>2008</v>
      </c>
      <c r="B7" s="369">
        <v>85</v>
      </c>
      <c r="C7" s="369">
        <v>68</v>
      </c>
      <c r="D7" s="369">
        <v>320</v>
      </c>
      <c r="E7" s="157">
        <v>473</v>
      </c>
      <c r="F7" s="166">
        <f t="shared" si="0"/>
        <v>17.970401691331926</v>
      </c>
      <c r="G7" s="166">
        <f t="shared" si="0"/>
        <v>14.376321353065538</v>
      </c>
      <c r="H7" s="166">
        <f t="shared" si="0"/>
        <v>67.653276955602536</v>
      </c>
      <c r="I7" s="407">
        <f t="shared" si="1"/>
        <v>100</v>
      </c>
      <c r="N7" s="131"/>
      <c r="O7" s="131"/>
      <c r="P7" s="131"/>
      <c r="Q7" s="131"/>
      <c r="R7" s="131"/>
    </row>
    <row r="8" spans="1:18" ht="14.25">
      <c r="A8" s="161">
        <v>2009</v>
      </c>
      <c r="B8" s="369">
        <v>82</v>
      </c>
      <c r="C8" s="369">
        <v>82</v>
      </c>
      <c r="D8" s="369">
        <v>380</v>
      </c>
      <c r="E8" s="157">
        <v>544</v>
      </c>
      <c r="F8" s="166">
        <f t="shared" si="0"/>
        <v>15.073529411764705</v>
      </c>
      <c r="G8" s="166">
        <f t="shared" si="0"/>
        <v>15.073529411764705</v>
      </c>
      <c r="H8" s="166">
        <f t="shared" si="0"/>
        <v>69.85294117647058</v>
      </c>
      <c r="I8" s="407">
        <f t="shared" si="1"/>
        <v>99.999999999999986</v>
      </c>
      <c r="N8" s="131"/>
      <c r="O8" s="131"/>
      <c r="P8" s="131"/>
      <c r="Q8" s="131"/>
      <c r="R8" s="131"/>
    </row>
    <row r="9" spans="1:18" ht="14.25">
      <c r="A9" s="161">
        <v>2010</v>
      </c>
      <c r="B9" s="369">
        <v>74</v>
      </c>
      <c r="C9" s="369">
        <v>92</v>
      </c>
      <c r="D9" s="369">
        <v>407</v>
      </c>
      <c r="E9" s="157">
        <v>573</v>
      </c>
      <c r="F9" s="166">
        <f t="shared" si="0"/>
        <v>12.914485165794066</v>
      </c>
      <c r="G9" s="166">
        <f t="shared" si="0"/>
        <v>16.055846422338568</v>
      </c>
      <c r="H9" s="166">
        <f t="shared" si="0"/>
        <v>71.029668411867362</v>
      </c>
      <c r="I9" s="407">
        <f t="shared" si="1"/>
        <v>100</v>
      </c>
      <c r="N9" s="131"/>
      <c r="O9" s="131"/>
      <c r="P9" s="131"/>
      <c r="Q9" s="131"/>
      <c r="R9" s="131"/>
    </row>
    <row r="10" spans="1:18" ht="14.25">
      <c r="A10" s="161">
        <v>2011</v>
      </c>
      <c r="B10" s="369">
        <v>73</v>
      </c>
      <c r="C10" s="369">
        <v>77</v>
      </c>
      <c r="D10" s="369">
        <v>535</v>
      </c>
      <c r="E10" s="157">
        <v>685</v>
      </c>
      <c r="F10" s="166">
        <f t="shared" si="0"/>
        <v>10.656934306569344</v>
      </c>
      <c r="G10" s="166">
        <f t="shared" si="0"/>
        <v>11.240875912408759</v>
      </c>
      <c r="H10" s="166">
        <f t="shared" si="0"/>
        <v>78.102189781021906</v>
      </c>
      <c r="I10" s="407">
        <f t="shared" si="1"/>
        <v>100</v>
      </c>
      <c r="N10" s="131"/>
      <c r="O10" s="131"/>
      <c r="P10" s="131"/>
      <c r="Q10" s="131"/>
      <c r="R10" s="131"/>
    </row>
    <row r="11" spans="1:18" ht="14.25">
      <c r="A11" s="161">
        <v>2012</v>
      </c>
      <c r="B11" s="369">
        <v>61</v>
      </c>
      <c r="C11" s="369">
        <v>130</v>
      </c>
      <c r="D11" s="369">
        <v>579</v>
      </c>
      <c r="E11" s="157">
        <v>770</v>
      </c>
      <c r="F11" s="166">
        <f t="shared" si="0"/>
        <v>7.9220779220779223</v>
      </c>
      <c r="G11" s="166">
        <f t="shared" si="0"/>
        <v>16.883116883116884</v>
      </c>
      <c r="H11" s="166">
        <f t="shared" si="0"/>
        <v>75.194805194805198</v>
      </c>
      <c r="I11" s="407">
        <f t="shared" si="1"/>
        <v>100</v>
      </c>
      <c r="N11" s="131"/>
      <c r="O11" s="131"/>
      <c r="P11" s="131"/>
      <c r="Q11" s="131"/>
      <c r="R11" s="131"/>
    </row>
    <row r="12" spans="1:18" ht="14.25">
      <c r="A12" s="161">
        <v>2013</v>
      </c>
      <c r="B12" s="369">
        <v>57</v>
      </c>
      <c r="C12" s="369">
        <v>102</v>
      </c>
      <c r="D12" s="369">
        <v>620</v>
      </c>
      <c r="E12" s="157">
        <v>779</v>
      </c>
      <c r="F12" s="166">
        <f t="shared" si="0"/>
        <v>7.3170731707317067</v>
      </c>
      <c r="G12" s="166">
        <f t="shared" si="0"/>
        <v>13.093709884467266</v>
      </c>
      <c r="H12" s="166">
        <f t="shared" si="0"/>
        <v>79.589216944801024</v>
      </c>
      <c r="I12" s="407">
        <f t="shared" si="1"/>
        <v>100</v>
      </c>
      <c r="N12" s="131"/>
      <c r="O12" s="131"/>
      <c r="P12" s="131"/>
      <c r="Q12" s="131"/>
      <c r="R12" s="131"/>
    </row>
    <row r="13" spans="1:18" s="145" customFormat="1" ht="13.5">
      <c r="A13" s="142" t="s">
        <v>221</v>
      </c>
      <c r="B13" s="144"/>
      <c r="C13" s="144"/>
      <c r="D13" s="144"/>
      <c r="E13" s="144"/>
      <c r="F13" s="144"/>
      <c r="G13" s="144"/>
      <c r="H13" s="144"/>
      <c r="I13" s="144"/>
      <c r="N13" s="168"/>
      <c r="O13" s="168"/>
      <c r="P13" s="168"/>
      <c r="Q13" s="168"/>
      <c r="R13" s="168"/>
    </row>
    <row r="14" spans="1:18" s="145" customFormat="1" ht="12" customHeight="1">
      <c r="A14" s="146" t="s">
        <v>222</v>
      </c>
    </row>
    <row r="15" spans="1:18" s="145" customFormat="1" ht="12" customHeight="1">
      <c r="A15" s="149" t="s">
        <v>160</v>
      </c>
    </row>
    <row r="16" spans="1:18" s="145" customFormat="1" ht="12" customHeight="1">
      <c r="A16" s="149" t="s">
        <v>159</v>
      </c>
    </row>
    <row r="17" spans="3:9" ht="10.9" customHeight="1"/>
    <row r="30" spans="3:9" ht="14.25">
      <c r="C30" s="131"/>
      <c r="D30" s="131"/>
      <c r="E30" s="131"/>
      <c r="F30" s="131"/>
      <c r="G30" s="131"/>
      <c r="H30" s="131"/>
      <c r="I30" s="131"/>
    </row>
    <row r="31" spans="3:9" ht="14.25">
      <c r="C31" s="131"/>
      <c r="D31" s="131"/>
      <c r="E31" s="131"/>
      <c r="F31" s="131"/>
      <c r="G31" s="131"/>
      <c r="H31" s="131"/>
      <c r="I31" s="131"/>
    </row>
    <row r="32" spans="3:9" ht="14.25">
      <c r="C32" s="131"/>
      <c r="D32" s="131"/>
      <c r="E32" s="131"/>
      <c r="F32" s="131"/>
      <c r="G32" s="131"/>
      <c r="H32" s="131"/>
      <c r="I32" s="131"/>
    </row>
    <row r="33" spans="3:9" ht="14.25">
      <c r="C33" s="131"/>
      <c r="D33" s="131"/>
      <c r="E33" s="131"/>
      <c r="F33" s="131"/>
      <c r="G33" s="131"/>
      <c r="H33" s="131"/>
      <c r="I33" s="131"/>
    </row>
    <row r="34" spans="3:9" ht="14.25">
      <c r="C34" s="131"/>
      <c r="D34" s="131"/>
      <c r="E34" s="131"/>
      <c r="F34" s="131"/>
      <c r="G34" s="131"/>
      <c r="H34" s="131"/>
      <c r="I34" s="131"/>
    </row>
    <row r="35" spans="3:9" ht="14.25">
      <c r="C35" s="131"/>
      <c r="D35" s="131"/>
      <c r="E35" s="131"/>
      <c r="F35" s="131"/>
      <c r="G35" s="131"/>
      <c r="H35" s="131"/>
      <c r="I35" s="131"/>
    </row>
    <row r="36" spans="3:9" ht="14.25">
      <c r="C36" s="131"/>
      <c r="D36" s="131"/>
      <c r="E36" s="131"/>
      <c r="F36" s="131"/>
      <c r="G36" s="131"/>
      <c r="H36" s="131"/>
      <c r="I36" s="131"/>
    </row>
    <row r="37" spans="3:9" ht="14.25">
      <c r="C37" s="131"/>
      <c r="D37" s="131"/>
      <c r="E37" s="131"/>
      <c r="F37" s="131"/>
      <c r="G37" s="131"/>
      <c r="H37" s="131"/>
      <c r="I37" s="131"/>
    </row>
    <row r="38" spans="3:9" ht="14.25">
      <c r="C38" s="131"/>
      <c r="D38" s="131"/>
      <c r="E38" s="131"/>
      <c r="F38" s="131"/>
      <c r="G38" s="131"/>
      <c r="H38" s="131"/>
      <c r="I38" s="131"/>
    </row>
    <row r="39" spans="3:9" ht="14.25">
      <c r="C39" s="131"/>
      <c r="D39" s="131"/>
      <c r="E39" s="131"/>
      <c r="F39" s="131"/>
      <c r="G39" s="131"/>
      <c r="H39" s="131"/>
      <c r="I39" s="131"/>
    </row>
    <row r="40" spans="3:9" ht="14.25">
      <c r="C40" s="131"/>
      <c r="D40" s="131"/>
      <c r="E40" s="131"/>
      <c r="F40" s="131"/>
      <c r="G40" s="131"/>
      <c r="H40" s="131"/>
      <c r="I40" s="131"/>
    </row>
    <row r="41" spans="3:9" ht="14.25">
      <c r="C41" s="131"/>
      <c r="D41" s="131"/>
      <c r="E41" s="131"/>
      <c r="F41" s="131"/>
      <c r="G41" s="131"/>
      <c r="H41" s="131"/>
      <c r="I41" s="131"/>
    </row>
    <row r="42" spans="3:9" ht="14.25">
      <c r="C42" s="131"/>
      <c r="D42" s="131"/>
      <c r="E42" s="131"/>
      <c r="F42" s="131"/>
      <c r="G42" s="131"/>
      <c r="H42" s="131"/>
      <c r="I42" s="131"/>
    </row>
    <row r="43" spans="3:9" ht="14.25">
      <c r="C43" s="131"/>
      <c r="D43" s="131"/>
      <c r="E43" s="131"/>
      <c r="F43" s="131"/>
      <c r="G43" s="131"/>
      <c r="H43" s="131"/>
      <c r="I43" s="131"/>
    </row>
    <row r="44" spans="3:9" ht="14.25">
      <c r="C44" s="131"/>
      <c r="D44" s="131"/>
      <c r="E44" s="131"/>
      <c r="F44" s="131"/>
      <c r="G44" s="131"/>
      <c r="H44" s="131"/>
      <c r="I44" s="131"/>
    </row>
    <row r="45" spans="3:9" ht="14.25">
      <c r="C45" s="131"/>
      <c r="D45" s="131"/>
      <c r="E45" s="131"/>
      <c r="F45" s="131"/>
      <c r="G45" s="131"/>
      <c r="H45" s="131"/>
      <c r="I45" s="131"/>
    </row>
  </sheetData>
  <mergeCells count="5">
    <mergeCell ref="B2:E2"/>
    <mergeCell ref="G2:I2"/>
    <mergeCell ref="B4:E4"/>
    <mergeCell ref="G4:I4"/>
    <mergeCell ref="A1:I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workbookViewId="0">
      <selection sqref="A1:I1"/>
    </sheetView>
  </sheetViews>
  <sheetFormatPr baseColWidth="10" defaultColWidth="11.25" defaultRowHeight="12.75"/>
  <cols>
    <col min="1" max="16384" width="11.25" style="162"/>
  </cols>
  <sheetData>
    <row r="1" spans="1:10" s="131" customFormat="1" ht="30" customHeight="1">
      <c r="A1" s="1215" t="s">
        <v>1824</v>
      </c>
      <c r="B1" s="1215"/>
      <c r="C1" s="1215"/>
      <c r="D1" s="1215"/>
      <c r="E1" s="1215"/>
      <c r="F1" s="1215"/>
      <c r="G1" s="1215"/>
      <c r="H1" s="1215"/>
      <c r="I1" s="1215"/>
      <c r="J1" s="169"/>
    </row>
    <row r="2" spans="1:10">
      <c r="A2" s="159"/>
      <c r="B2" s="1212" t="s">
        <v>187</v>
      </c>
      <c r="C2" s="1212"/>
      <c r="D2" s="1212"/>
      <c r="E2" s="1212"/>
      <c r="F2" s="160"/>
      <c r="G2" s="1212" t="s">
        <v>186</v>
      </c>
      <c r="H2" s="1212"/>
      <c r="I2" s="1212"/>
    </row>
    <row r="3" spans="1:10" ht="24">
      <c r="A3" s="161" t="s">
        <v>5</v>
      </c>
      <c r="B3" s="167" t="s">
        <v>185</v>
      </c>
      <c r="C3" s="167" t="s">
        <v>184</v>
      </c>
      <c r="D3" s="167" t="s">
        <v>183</v>
      </c>
      <c r="E3" s="167" t="s">
        <v>7</v>
      </c>
      <c r="F3" s="167" t="s">
        <v>185</v>
      </c>
      <c r="G3" s="167" t="s">
        <v>184</v>
      </c>
      <c r="H3" s="167" t="s">
        <v>183</v>
      </c>
      <c r="I3" s="167" t="s">
        <v>7</v>
      </c>
    </row>
    <row r="4" spans="1:10">
      <c r="A4" s="159"/>
      <c r="B4" s="1213" t="s">
        <v>66</v>
      </c>
      <c r="C4" s="1213"/>
      <c r="D4" s="1213"/>
      <c r="E4" s="1213"/>
      <c r="F4" s="156"/>
      <c r="G4" s="1214" t="s">
        <v>1612</v>
      </c>
      <c r="H4" s="1213"/>
      <c r="I4" s="1213"/>
    </row>
    <row r="5" spans="1:10">
      <c r="A5" s="161">
        <v>2006</v>
      </c>
      <c r="B5" s="871">
        <v>4604</v>
      </c>
      <c r="C5" s="871">
        <v>2134</v>
      </c>
      <c r="D5" s="871">
        <v>2668</v>
      </c>
      <c r="E5" s="871">
        <f t="shared" ref="E5:E12" si="0">SUM(B5:D5)</f>
        <v>9406</v>
      </c>
      <c r="F5" s="166">
        <f t="shared" ref="F5:H12" si="1">B5/$E5*100</f>
        <v>48.947480331703169</v>
      </c>
      <c r="G5" s="166">
        <f t="shared" si="1"/>
        <v>22.687646183287264</v>
      </c>
      <c r="H5" s="166">
        <f t="shared" si="1"/>
        <v>28.364873485009568</v>
      </c>
      <c r="I5" s="407">
        <f t="shared" ref="I5:I12" si="2">SUM(F5:H5)</f>
        <v>100</v>
      </c>
    </row>
    <row r="6" spans="1:10">
      <c r="A6" s="161">
        <v>2007</v>
      </c>
      <c r="B6" s="871">
        <v>6333</v>
      </c>
      <c r="C6" s="871">
        <v>2647</v>
      </c>
      <c r="D6" s="871">
        <v>3303</v>
      </c>
      <c r="E6" s="871">
        <f t="shared" si="0"/>
        <v>12283</v>
      </c>
      <c r="F6" s="166">
        <f t="shared" si="1"/>
        <v>51.559065374908407</v>
      </c>
      <c r="G6" s="166">
        <f t="shared" si="1"/>
        <v>21.550109908002931</v>
      </c>
      <c r="H6" s="166">
        <f t="shared" si="1"/>
        <v>26.890824717088655</v>
      </c>
      <c r="I6" s="407">
        <f t="shared" si="2"/>
        <v>100</v>
      </c>
    </row>
    <row r="7" spans="1:10">
      <c r="A7" s="161">
        <v>2008</v>
      </c>
      <c r="B7" s="871">
        <v>7490</v>
      </c>
      <c r="C7" s="871">
        <v>3468</v>
      </c>
      <c r="D7" s="871">
        <v>4182</v>
      </c>
      <c r="E7" s="871">
        <f t="shared" si="0"/>
        <v>15140</v>
      </c>
      <c r="F7" s="166">
        <f t="shared" si="1"/>
        <v>49.471598414795245</v>
      </c>
      <c r="G7" s="166">
        <f t="shared" si="1"/>
        <v>22.906208718626157</v>
      </c>
      <c r="H7" s="166">
        <f t="shared" si="1"/>
        <v>27.622192866578597</v>
      </c>
      <c r="I7" s="407">
        <f t="shared" si="2"/>
        <v>100</v>
      </c>
    </row>
    <row r="8" spans="1:10">
      <c r="A8" s="161">
        <v>2009</v>
      </c>
      <c r="B8" s="871">
        <v>8292</v>
      </c>
      <c r="C8" s="871">
        <v>4754</v>
      </c>
      <c r="D8" s="871">
        <v>5749</v>
      </c>
      <c r="E8" s="871">
        <f t="shared" si="0"/>
        <v>18795</v>
      </c>
      <c r="F8" s="166">
        <f t="shared" si="1"/>
        <v>44.118116520351158</v>
      </c>
      <c r="G8" s="166">
        <f t="shared" si="1"/>
        <v>25.293961159882951</v>
      </c>
      <c r="H8" s="166">
        <f t="shared" si="1"/>
        <v>30.587922319765898</v>
      </c>
      <c r="I8" s="407">
        <f t="shared" si="2"/>
        <v>100</v>
      </c>
    </row>
    <row r="9" spans="1:10">
      <c r="A9" s="161">
        <v>2010</v>
      </c>
      <c r="B9" s="871">
        <v>9700</v>
      </c>
      <c r="C9" s="871">
        <v>6320</v>
      </c>
      <c r="D9" s="871">
        <v>7310</v>
      </c>
      <c r="E9" s="871">
        <f t="shared" si="0"/>
        <v>23330</v>
      </c>
      <c r="F9" s="166">
        <f t="shared" si="1"/>
        <v>41.577368195456494</v>
      </c>
      <c r="G9" s="166">
        <f t="shared" si="1"/>
        <v>27.089584226318049</v>
      </c>
      <c r="H9" s="166">
        <f t="shared" si="1"/>
        <v>31.333047578225461</v>
      </c>
      <c r="I9" s="407">
        <f t="shared" si="2"/>
        <v>100</v>
      </c>
    </row>
    <row r="10" spans="1:10">
      <c r="A10" s="161">
        <v>2011</v>
      </c>
      <c r="B10" s="871">
        <v>10998</v>
      </c>
      <c r="C10" s="871">
        <v>7646</v>
      </c>
      <c r="D10" s="871">
        <v>9271</v>
      </c>
      <c r="E10" s="871">
        <f t="shared" si="0"/>
        <v>27915</v>
      </c>
      <c r="F10" s="166">
        <f t="shared" si="1"/>
        <v>39.39817302525524</v>
      </c>
      <c r="G10" s="166">
        <f t="shared" si="1"/>
        <v>27.39029195772882</v>
      </c>
      <c r="H10" s="166">
        <f t="shared" si="1"/>
        <v>33.21153501701594</v>
      </c>
      <c r="I10" s="407">
        <f t="shared" si="2"/>
        <v>100</v>
      </c>
    </row>
    <row r="11" spans="1:10" ht="12.75" customHeight="1">
      <c r="A11" s="161">
        <v>2012</v>
      </c>
      <c r="B11" s="871">
        <v>11336</v>
      </c>
      <c r="C11" s="871">
        <v>9172</v>
      </c>
      <c r="D11" s="871">
        <v>11586</v>
      </c>
      <c r="E11" s="871">
        <f t="shared" si="0"/>
        <v>32094</v>
      </c>
      <c r="F11" s="166">
        <f t="shared" si="1"/>
        <v>35.321243846201781</v>
      </c>
      <c r="G11" s="166">
        <f t="shared" si="1"/>
        <v>28.578550507883094</v>
      </c>
      <c r="H11" s="166">
        <f t="shared" si="1"/>
        <v>36.100205645915125</v>
      </c>
      <c r="I11" s="407">
        <f t="shared" si="2"/>
        <v>100</v>
      </c>
    </row>
    <row r="12" spans="1:10">
      <c r="A12" s="161">
        <v>2013</v>
      </c>
      <c r="B12" s="871">
        <v>11765</v>
      </c>
      <c r="C12" s="871">
        <v>10330</v>
      </c>
      <c r="D12" s="871">
        <v>13670</v>
      </c>
      <c r="E12" s="871">
        <f t="shared" si="0"/>
        <v>35765</v>
      </c>
      <c r="F12" s="166">
        <f t="shared" si="1"/>
        <v>32.895288690060113</v>
      </c>
      <c r="G12" s="166">
        <f t="shared" si="1"/>
        <v>28.882986159653289</v>
      </c>
      <c r="H12" s="166">
        <f t="shared" si="1"/>
        <v>38.221725150286595</v>
      </c>
      <c r="I12" s="407">
        <f t="shared" si="2"/>
        <v>100</v>
      </c>
    </row>
    <row r="13" spans="1:10">
      <c r="A13" s="147" t="s">
        <v>170</v>
      </c>
      <c r="B13" s="153"/>
      <c r="C13" s="153"/>
      <c r="D13" s="153"/>
      <c r="E13" s="153"/>
      <c r="F13" s="153"/>
      <c r="G13" s="153"/>
      <c r="H13" s="153"/>
      <c r="I13" s="153"/>
    </row>
  </sheetData>
  <mergeCells count="5">
    <mergeCell ref="B2:E2"/>
    <mergeCell ref="G2:I2"/>
    <mergeCell ref="B4:E4"/>
    <mergeCell ref="G4:I4"/>
    <mergeCell ref="A1:I1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sqref="A1:G1"/>
    </sheetView>
  </sheetViews>
  <sheetFormatPr baseColWidth="10" defaultColWidth="11.25" defaultRowHeight="12.75"/>
  <cols>
    <col min="1" max="2" width="11.25" style="154"/>
    <col min="3" max="3" width="17.75" style="154" customWidth="1"/>
    <col min="4" max="5" width="12.25" style="154" customWidth="1"/>
    <col min="6" max="6" width="17.625" style="154" bestFit="1" customWidth="1"/>
    <col min="7" max="7" width="13.5" style="154" customWidth="1"/>
    <col min="8" max="16384" width="11.25" style="154"/>
  </cols>
  <sheetData>
    <row r="1" spans="1:10" ht="45.75" customHeight="1">
      <c r="A1" s="1216" t="s">
        <v>1892</v>
      </c>
      <c r="B1" s="1216"/>
      <c r="C1" s="1216"/>
      <c r="D1" s="1216"/>
      <c r="E1" s="1216"/>
      <c r="F1" s="1216"/>
      <c r="G1" s="1216"/>
      <c r="H1" s="153"/>
      <c r="I1" s="153"/>
      <c r="J1" s="153"/>
    </row>
    <row r="2" spans="1:10" ht="13.9" customHeight="1">
      <c r="A2" s="240"/>
      <c r="B2" s="1217" t="s">
        <v>57</v>
      </c>
      <c r="C2" s="1217"/>
      <c r="D2" s="1217"/>
      <c r="E2" s="1217" t="s">
        <v>53</v>
      </c>
      <c r="F2" s="1217"/>
      <c r="G2" s="1217"/>
    </row>
    <row r="3" spans="1:10" ht="39" customHeight="1">
      <c r="A3" s="170" t="s">
        <v>5</v>
      </c>
      <c r="B3" s="160" t="s">
        <v>7</v>
      </c>
      <c r="C3" s="160" t="s">
        <v>195</v>
      </c>
      <c r="D3" s="160" t="s">
        <v>194</v>
      </c>
      <c r="E3" s="160" t="s">
        <v>7</v>
      </c>
      <c r="F3" s="160" t="s">
        <v>195</v>
      </c>
      <c r="G3" s="160" t="s">
        <v>194</v>
      </c>
    </row>
    <row r="4" spans="1:10">
      <c r="A4" s="1218" t="s">
        <v>193</v>
      </c>
      <c r="B4" s="1218"/>
      <c r="C4" s="1218"/>
      <c r="D4" s="1218"/>
      <c r="E4" s="1218"/>
      <c r="F4" s="1218"/>
      <c r="G4" s="1218"/>
    </row>
    <row r="5" spans="1:10">
      <c r="A5" s="161">
        <v>2006</v>
      </c>
      <c r="B5" s="871">
        <v>332</v>
      </c>
      <c r="C5" s="874">
        <v>31</v>
      </c>
      <c r="D5" s="226">
        <f t="shared" ref="D5:D12" si="0">C5/B5</f>
        <v>9.337349397590361E-2</v>
      </c>
      <c r="E5" s="871">
        <v>9406</v>
      </c>
      <c r="F5" s="871">
        <v>871</v>
      </c>
      <c r="G5" s="226">
        <f t="shared" ref="G5:G12" si="1">F5/E5</f>
        <v>9.2600467786519244E-2</v>
      </c>
    </row>
    <row r="6" spans="1:10">
      <c r="A6" s="161">
        <v>2007</v>
      </c>
      <c r="B6" s="871">
        <v>443</v>
      </c>
      <c r="C6" s="874">
        <v>45</v>
      </c>
      <c r="D6" s="226">
        <f t="shared" si="0"/>
        <v>0.10158013544018059</v>
      </c>
      <c r="E6" s="871">
        <v>12283</v>
      </c>
      <c r="F6" s="871">
        <v>957</v>
      </c>
      <c r="G6" s="226">
        <f t="shared" si="1"/>
        <v>7.7912562077668321E-2</v>
      </c>
    </row>
    <row r="7" spans="1:10">
      <c r="A7" s="161">
        <v>2008</v>
      </c>
      <c r="B7" s="871">
        <v>473</v>
      </c>
      <c r="C7" s="874">
        <v>59</v>
      </c>
      <c r="D7" s="226">
        <f t="shared" si="0"/>
        <v>0.12473572938689217</v>
      </c>
      <c r="E7" s="871">
        <v>15140</v>
      </c>
      <c r="F7" s="871">
        <v>1061</v>
      </c>
      <c r="G7" s="226">
        <f t="shared" si="1"/>
        <v>7.0079260237780716E-2</v>
      </c>
    </row>
    <row r="8" spans="1:10">
      <c r="A8" s="161">
        <v>2009</v>
      </c>
      <c r="B8" s="871">
        <v>544</v>
      </c>
      <c r="C8" s="874">
        <v>83</v>
      </c>
      <c r="D8" s="226">
        <f t="shared" si="0"/>
        <v>0.15257352941176472</v>
      </c>
      <c r="E8" s="871">
        <v>18795</v>
      </c>
      <c r="F8" s="871">
        <v>1320</v>
      </c>
      <c r="G8" s="226">
        <f t="shared" si="1"/>
        <v>7.023144453312051E-2</v>
      </c>
    </row>
    <row r="9" spans="1:10">
      <c r="A9" s="161">
        <v>2010</v>
      </c>
      <c r="B9" s="871">
        <v>573</v>
      </c>
      <c r="C9" s="874">
        <v>51</v>
      </c>
      <c r="D9" s="226">
        <f t="shared" si="0"/>
        <v>8.9005235602094238E-2</v>
      </c>
      <c r="E9" s="871">
        <v>23330</v>
      </c>
      <c r="F9" s="871">
        <v>1577</v>
      </c>
      <c r="G9" s="226">
        <f t="shared" si="1"/>
        <v>6.7595370767252458E-2</v>
      </c>
    </row>
    <row r="10" spans="1:10">
      <c r="A10" s="161">
        <v>2011</v>
      </c>
      <c r="B10" s="871">
        <v>685</v>
      </c>
      <c r="C10" s="874">
        <v>71</v>
      </c>
      <c r="D10" s="226">
        <f t="shared" si="0"/>
        <v>0.10364963503649635</v>
      </c>
      <c r="E10" s="871">
        <v>27915</v>
      </c>
      <c r="F10" s="871">
        <v>1979</v>
      </c>
      <c r="G10" s="226">
        <f t="shared" si="1"/>
        <v>7.0893784703564389E-2</v>
      </c>
    </row>
    <row r="11" spans="1:10">
      <c r="A11" s="161">
        <v>2012</v>
      </c>
      <c r="B11" s="871">
        <v>770</v>
      </c>
      <c r="C11" s="874">
        <v>80</v>
      </c>
      <c r="D11" s="226">
        <f t="shared" si="0"/>
        <v>0.1038961038961039</v>
      </c>
      <c r="E11" s="871">
        <v>32094</v>
      </c>
      <c r="F11" s="871">
        <v>2321</v>
      </c>
      <c r="G11" s="226">
        <f t="shared" si="1"/>
        <v>7.2318813485386671E-2</v>
      </c>
    </row>
    <row r="12" spans="1:10">
      <c r="A12" s="161">
        <v>2013</v>
      </c>
      <c r="B12" s="871">
        <v>779</v>
      </c>
      <c r="C12" s="874">
        <v>103</v>
      </c>
      <c r="D12" s="226">
        <f t="shared" si="0"/>
        <v>0.13222079589216945</v>
      </c>
      <c r="E12" s="871">
        <v>35765</v>
      </c>
      <c r="F12" s="871">
        <v>2597</v>
      </c>
      <c r="G12" s="226">
        <f t="shared" si="1"/>
        <v>7.2612889696630781E-2</v>
      </c>
    </row>
    <row r="13" spans="1:10">
      <c r="A13" s="1218" t="s">
        <v>192</v>
      </c>
      <c r="B13" s="1218"/>
      <c r="C13" s="1218"/>
      <c r="D13" s="1218"/>
      <c r="E13" s="1218"/>
      <c r="F13" s="1218"/>
      <c r="G13" s="1218"/>
    </row>
    <row r="14" spans="1:10">
      <c r="A14" s="161">
        <v>2006</v>
      </c>
      <c r="B14" s="871">
        <v>2684</v>
      </c>
      <c r="C14" s="871">
        <v>459</v>
      </c>
      <c r="D14" s="226">
        <f t="shared" ref="D14:D21" si="2">C14/B14</f>
        <v>0.1710134128166915</v>
      </c>
      <c r="E14" s="871">
        <v>184771</v>
      </c>
      <c r="F14" s="871">
        <v>21088</v>
      </c>
      <c r="G14" s="226">
        <f t="shared" ref="G14:G21" si="3">F14/E14</f>
        <v>0.11413046419622126</v>
      </c>
    </row>
    <row r="15" spans="1:10">
      <c r="A15" s="161">
        <v>2007</v>
      </c>
      <c r="B15" s="871">
        <v>2754</v>
      </c>
      <c r="C15" s="871">
        <v>447</v>
      </c>
      <c r="D15" s="226">
        <f t="shared" si="2"/>
        <v>0.16230936819172112</v>
      </c>
      <c r="E15" s="871">
        <v>186964</v>
      </c>
      <c r="F15" s="871">
        <v>20987</v>
      </c>
      <c r="G15" s="226">
        <f t="shared" si="3"/>
        <v>0.11225155644936993</v>
      </c>
    </row>
    <row r="16" spans="1:10">
      <c r="A16" s="161">
        <v>2008</v>
      </c>
      <c r="B16" s="871">
        <v>2825</v>
      </c>
      <c r="C16" s="871">
        <v>471</v>
      </c>
      <c r="D16" s="226">
        <f t="shared" si="2"/>
        <v>0.16672566371681416</v>
      </c>
      <c r="E16" s="871">
        <v>186347</v>
      </c>
      <c r="F16" s="871">
        <v>21117</v>
      </c>
      <c r="G16" s="226">
        <f t="shared" si="3"/>
        <v>0.11332084766591359</v>
      </c>
    </row>
    <row r="17" spans="1:7">
      <c r="A17" s="161">
        <v>2009</v>
      </c>
      <c r="B17" s="871">
        <v>2731</v>
      </c>
      <c r="C17" s="871">
        <v>553</v>
      </c>
      <c r="D17" s="226">
        <f t="shared" si="2"/>
        <v>0.20248993042841451</v>
      </c>
      <c r="E17" s="871">
        <v>184909</v>
      </c>
      <c r="F17" s="871">
        <v>21915</v>
      </c>
      <c r="G17" s="226">
        <f t="shared" si="3"/>
        <v>0.11851775738336155</v>
      </c>
    </row>
    <row r="18" spans="1:7">
      <c r="A18" s="161">
        <v>2010</v>
      </c>
      <c r="B18" s="871">
        <v>2759</v>
      </c>
      <c r="C18" s="871">
        <v>529</v>
      </c>
      <c r="D18" s="226">
        <f t="shared" si="2"/>
        <v>0.19173613628126132</v>
      </c>
      <c r="E18" s="871">
        <v>182416</v>
      </c>
      <c r="F18" s="871">
        <v>22739</v>
      </c>
      <c r="G18" s="226">
        <f t="shared" si="3"/>
        <v>0.12465463555828436</v>
      </c>
    </row>
    <row r="19" spans="1:7">
      <c r="A19" s="161">
        <v>2011</v>
      </c>
      <c r="B19" s="871">
        <v>2852</v>
      </c>
      <c r="C19" s="871">
        <v>572</v>
      </c>
      <c r="D19" s="226">
        <f t="shared" si="2"/>
        <v>0.2005610098176718</v>
      </c>
      <c r="E19" s="871">
        <v>182146</v>
      </c>
      <c r="F19" s="871">
        <v>23550</v>
      </c>
      <c r="G19" s="226">
        <f t="shared" si="3"/>
        <v>0.129291886728229</v>
      </c>
    </row>
    <row r="20" spans="1:7">
      <c r="A20" s="161">
        <v>2012</v>
      </c>
      <c r="B20" s="871">
        <v>2906</v>
      </c>
      <c r="C20" s="871">
        <v>589</v>
      </c>
      <c r="D20" s="226">
        <f t="shared" si="2"/>
        <v>0.20268410185822436</v>
      </c>
      <c r="E20" s="871">
        <v>182885</v>
      </c>
      <c r="F20" s="871">
        <v>23375</v>
      </c>
      <c r="G20" s="226">
        <f t="shared" si="3"/>
        <v>0.12781255980534215</v>
      </c>
    </row>
    <row r="21" spans="1:7">
      <c r="A21" s="161">
        <v>2013</v>
      </c>
      <c r="B21" s="871">
        <v>3042</v>
      </c>
      <c r="C21" s="871">
        <v>522</v>
      </c>
      <c r="D21" s="226">
        <f t="shared" si="2"/>
        <v>0.17159763313609466</v>
      </c>
      <c r="E21" s="871">
        <v>183424</v>
      </c>
      <c r="F21" s="871">
        <v>22657</v>
      </c>
      <c r="G21" s="226">
        <f t="shared" si="3"/>
        <v>0.12352254884856943</v>
      </c>
    </row>
    <row r="22" spans="1:7" s="145" customFormat="1" ht="13.5">
      <c r="A22" s="142" t="s">
        <v>221</v>
      </c>
      <c r="B22" s="225"/>
      <c r="C22" s="225"/>
      <c r="D22" s="225"/>
      <c r="E22" s="225"/>
      <c r="F22" s="225"/>
      <c r="G22" s="225"/>
    </row>
    <row r="23" spans="1:7" s="145" customFormat="1" ht="12">
      <c r="A23" s="142" t="s">
        <v>191</v>
      </c>
      <c r="B23" s="225"/>
      <c r="C23" s="225"/>
      <c r="D23" s="225"/>
      <c r="E23" s="225"/>
      <c r="F23" s="225"/>
      <c r="G23" s="225"/>
    </row>
    <row r="24" spans="1:7" s="145" customFormat="1" ht="12" customHeight="1">
      <c r="A24" s="146" t="s">
        <v>222</v>
      </c>
    </row>
    <row r="25" spans="1:7" s="145" customFormat="1" ht="12" customHeight="1">
      <c r="A25" s="149" t="s">
        <v>160</v>
      </c>
    </row>
    <row r="26" spans="1:7" s="145" customFormat="1" ht="12" customHeight="1">
      <c r="A26" s="149" t="s">
        <v>159</v>
      </c>
    </row>
  </sheetData>
  <mergeCells count="5">
    <mergeCell ref="A1:G1"/>
    <mergeCell ref="B2:D2"/>
    <mergeCell ref="E2:G2"/>
    <mergeCell ref="A4:G4"/>
    <mergeCell ref="A13:G13"/>
  </mergeCell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workbookViewId="0">
      <selection sqref="A1:H1"/>
    </sheetView>
  </sheetViews>
  <sheetFormatPr baseColWidth="10" defaultColWidth="11.25" defaultRowHeight="12.75"/>
  <cols>
    <col min="1" max="1" width="11.25" style="154"/>
    <col min="2" max="2" width="15" style="154" customWidth="1"/>
    <col min="3" max="3" width="14.625" style="154" customWidth="1"/>
    <col min="4" max="4" width="12.75" style="154" customWidth="1"/>
    <col min="5" max="5" width="14.25" style="154" customWidth="1"/>
    <col min="6" max="6" width="14" style="154" customWidth="1"/>
    <col min="7" max="7" width="13.625" style="154" customWidth="1"/>
    <col min="8" max="8" width="12.25" style="154" customWidth="1"/>
    <col min="9" max="9" width="16.75" style="154" customWidth="1"/>
    <col min="10" max="16384" width="11.25" style="154"/>
  </cols>
  <sheetData>
    <row r="1" spans="1:10" ht="30" customHeight="1">
      <c r="A1" s="1216" t="s">
        <v>1909</v>
      </c>
      <c r="B1" s="1216"/>
      <c r="C1" s="1216"/>
      <c r="D1" s="1216"/>
      <c r="E1" s="1216"/>
      <c r="F1" s="1216"/>
      <c r="G1" s="1216"/>
      <c r="H1" s="1216"/>
      <c r="I1" s="153"/>
      <c r="J1" s="153"/>
    </row>
    <row r="2" spans="1:10">
      <c r="A2" s="159"/>
      <c r="B2" s="1219" t="s">
        <v>174</v>
      </c>
      <c r="C2" s="1219"/>
      <c r="D2" s="1219"/>
      <c r="E2" s="1219"/>
      <c r="F2" s="1219"/>
      <c r="G2" s="1219"/>
      <c r="H2" s="1219"/>
    </row>
    <row r="3" spans="1:10" ht="24" customHeight="1">
      <c r="A3" s="159"/>
      <c r="B3" s="159"/>
      <c r="C3" s="1219" t="s">
        <v>168</v>
      </c>
      <c r="D3" s="1219"/>
      <c r="E3" s="1219"/>
      <c r="F3" s="1219" t="s">
        <v>167</v>
      </c>
      <c r="G3" s="1219"/>
      <c r="H3" s="1219"/>
    </row>
    <row r="4" spans="1:10" ht="38.25">
      <c r="A4" s="161" t="s">
        <v>5</v>
      </c>
      <c r="B4" s="160" t="s">
        <v>169</v>
      </c>
      <c r="C4" s="160" t="s">
        <v>166</v>
      </c>
      <c r="D4" s="160" t="s">
        <v>165</v>
      </c>
      <c r="E4" s="160" t="s">
        <v>164</v>
      </c>
      <c r="F4" s="160" t="s">
        <v>166</v>
      </c>
      <c r="G4" s="160" t="s">
        <v>165</v>
      </c>
      <c r="H4" s="160" t="s">
        <v>164</v>
      </c>
    </row>
    <row r="5" spans="1:10">
      <c r="A5" s="159"/>
      <c r="B5" s="1213" t="s">
        <v>66</v>
      </c>
      <c r="C5" s="1213"/>
      <c r="D5" s="1213"/>
      <c r="E5" s="1213"/>
      <c r="F5" s="1213" t="s">
        <v>161</v>
      </c>
      <c r="G5" s="1213"/>
      <c r="H5" s="1213"/>
    </row>
    <row r="6" spans="1:10">
      <c r="A6" s="161">
        <v>2006</v>
      </c>
      <c r="B6" s="871">
        <v>3049</v>
      </c>
      <c r="C6" s="874">
        <v>3</v>
      </c>
      <c r="D6" s="871">
        <v>2684</v>
      </c>
      <c r="E6" s="871">
        <f t="shared" ref="E6:E13" si="0">D6+C6</f>
        <v>2687</v>
      </c>
      <c r="F6" s="158">
        <f t="shared" ref="F6:H13" si="1">C6/$B6*100</f>
        <v>9.8392915710068876E-2</v>
      </c>
      <c r="G6" s="158">
        <f t="shared" si="1"/>
        <v>88.028861921941626</v>
      </c>
      <c r="H6" s="158">
        <f t="shared" si="1"/>
        <v>88.127254837651691</v>
      </c>
    </row>
    <row r="7" spans="1:10">
      <c r="A7" s="161">
        <v>2007</v>
      </c>
      <c r="B7" s="871">
        <v>2971</v>
      </c>
      <c r="C7" s="874">
        <v>3</v>
      </c>
      <c r="D7" s="871">
        <v>2754</v>
      </c>
      <c r="E7" s="871">
        <f t="shared" si="0"/>
        <v>2757</v>
      </c>
      <c r="F7" s="158">
        <f t="shared" si="1"/>
        <v>0.10097610232245036</v>
      </c>
      <c r="G7" s="158">
        <f t="shared" si="1"/>
        <v>92.696061932009428</v>
      </c>
      <c r="H7" s="158">
        <f t="shared" si="1"/>
        <v>92.797038034331877</v>
      </c>
    </row>
    <row r="8" spans="1:10">
      <c r="A8" s="161">
        <v>2008</v>
      </c>
      <c r="B8" s="871">
        <v>2942</v>
      </c>
      <c r="C8" s="874">
        <v>0</v>
      </c>
      <c r="D8" s="871">
        <v>2825</v>
      </c>
      <c r="E8" s="871">
        <f t="shared" si="0"/>
        <v>2825</v>
      </c>
      <c r="F8" s="158">
        <f t="shared" si="1"/>
        <v>0</v>
      </c>
      <c r="G8" s="158">
        <f t="shared" si="1"/>
        <v>96.023113528212107</v>
      </c>
      <c r="H8" s="158">
        <f t="shared" si="1"/>
        <v>96.023113528212107</v>
      </c>
    </row>
    <row r="9" spans="1:10">
      <c r="A9" s="161">
        <v>2009</v>
      </c>
      <c r="B9" s="871">
        <v>2895</v>
      </c>
      <c r="C9" s="874">
        <v>4</v>
      </c>
      <c r="D9" s="871">
        <v>2731</v>
      </c>
      <c r="E9" s="871">
        <f t="shared" si="0"/>
        <v>2735</v>
      </c>
      <c r="F9" s="158">
        <f t="shared" si="1"/>
        <v>0.1381692573402418</v>
      </c>
      <c r="G9" s="158">
        <f t="shared" si="1"/>
        <v>94.33506044905009</v>
      </c>
      <c r="H9" s="158">
        <f t="shared" si="1"/>
        <v>94.473229706390327</v>
      </c>
    </row>
    <row r="10" spans="1:10">
      <c r="A10" s="161">
        <v>2010</v>
      </c>
      <c r="B10" s="871">
        <v>2912</v>
      </c>
      <c r="C10" s="874">
        <v>34</v>
      </c>
      <c r="D10" s="871">
        <v>2759</v>
      </c>
      <c r="E10" s="871">
        <f t="shared" si="0"/>
        <v>2793</v>
      </c>
      <c r="F10" s="158">
        <f t="shared" si="1"/>
        <v>1.1675824175824177</v>
      </c>
      <c r="G10" s="158">
        <f t="shared" si="1"/>
        <v>94.745879120879124</v>
      </c>
      <c r="H10" s="158">
        <f t="shared" si="1"/>
        <v>95.913461538461547</v>
      </c>
    </row>
    <row r="11" spans="1:10">
      <c r="A11" s="161">
        <v>2011</v>
      </c>
      <c r="B11" s="871">
        <v>2925</v>
      </c>
      <c r="C11" s="874">
        <v>43</v>
      </c>
      <c r="D11" s="871">
        <v>2852</v>
      </c>
      <c r="E11" s="871">
        <f t="shared" si="0"/>
        <v>2895</v>
      </c>
      <c r="F11" s="158">
        <f t="shared" si="1"/>
        <v>1.4700854700854702</v>
      </c>
      <c r="G11" s="158">
        <f t="shared" si="1"/>
        <v>97.504273504273513</v>
      </c>
      <c r="H11" s="158">
        <f t="shared" si="1"/>
        <v>98.974358974358978</v>
      </c>
    </row>
    <row r="12" spans="1:10">
      <c r="A12" s="161">
        <v>2012</v>
      </c>
      <c r="B12" s="871">
        <v>3034</v>
      </c>
      <c r="C12" s="874">
        <v>62</v>
      </c>
      <c r="D12" s="871">
        <v>2906</v>
      </c>
      <c r="E12" s="871">
        <f t="shared" si="0"/>
        <v>2968</v>
      </c>
      <c r="F12" s="158">
        <f t="shared" si="1"/>
        <v>2.0435069215557022</v>
      </c>
      <c r="G12" s="158">
        <f t="shared" si="1"/>
        <v>95.781147000659189</v>
      </c>
      <c r="H12" s="158">
        <f t="shared" si="1"/>
        <v>97.824653922214893</v>
      </c>
    </row>
    <row r="13" spans="1:10">
      <c r="A13" s="161">
        <v>2013</v>
      </c>
      <c r="B13" s="871">
        <v>3170</v>
      </c>
      <c r="C13" s="874">
        <v>57</v>
      </c>
      <c r="D13" s="871">
        <v>3042</v>
      </c>
      <c r="E13" s="871">
        <f t="shared" si="0"/>
        <v>3099</v>
      </c>
      <c r="F13" s="158">
        <f t="shared" si="1"/>
        <v>1.7981072555205047</v>
      </c>
      <c r="G13" s="158">
        <f t="shared" si="1"/>
        <v>95.962145110410091</v>
      </c>
      <c r="H13" s="158">
        <f t="shared" si="1"/>
        <v>97.760252365930597</v>
      </c>
    </row>
    <row r="14" spans="1:10" s="145" customFormat="1" ht="13.5">
      <c r="A14" s="142" t="s">
        <v>221</v>
      </c>
    </row>
    <row r="15" spans="1:10" s="145" customFormat="1" ht="12" customHeight="1">
      <c r="A15" s="146" t="s">
        <v>222</v>
      </c>
    </row>
    <row r="16" spans="1:10" s="145" customFormat="1" ht="12">
      <c r="A16" s="149" t="s">
        <v>160</v>
      </c>
    </row>
    <row r="17" spans="1:1" s="145" customFormat="1" ht="12" customHeight="1">
      <c r="A17" s="149" t="s">
        <v>159</v>
      </c>
    </row>
    <row r="18" spans="1:1" s="145" customFormat="1" ht="12"/>
    <row r="20" spans="1:1" ht="40.15" customHeight="1"/>
  </sheetData>
  <mergeCells count="6">
    <mergeCell ref="A1:H1"/>
    <mergeCell ref="B2:H2"/>
    <mergeCell ref="C3:E3"/>
    <mergeCell ref="F3:H3"/>
    <mergeCell ref="B5:E5"/>
    <mergeCell ref="F5:H5"/>
  </mergeCell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sqref="A1:J1"/>
    </sheetView>
  </sheetViews>
  <sheetFormatPr baseColWidth="10" defaultColWidth="11.25" defaultRowHeight="12.75"/>
  <cols>
    <col min="1" max="2" width="11.25" style="162"/>
    <col min="3" max="3" width="12.125" style="162" customWidth="1"/>
    <col min="4" max="4" width="11.25" style="162"/>
    <col min="5" max="5" width="12.5" style="162" customWidth="1"/>
    <col min="6" max="8" width="11.25" style="162"/>
    <col min="9" max="9" width="13.5" style="162" customWidth="1"/>
    <col min="10" max="16384" width="11.25" style="162"/>
  </cols>
  <sheetData>
    <row r="1" spans="1:10" s="131" customFormat="1" ht="30" customHeight="1">
      <c r="A1" s="1216" t="s">
        <v>1838</v>
      </c>
      <c r="B1" s="1216"/>
      <c r="C1" s="1216"/>
      <c r="D1" s="1216"/>
      <c r="E1" s="1216"/>
      <c r="F1" s="1216"/>
      <c r="G1" s="1216"/>
      <c r="H1" s="1216"/>
      <c r="I1" s="1216"/>
      <c r="J1" s="1216"/>
    </row>
    <row r="2" spans="1:10">
      <c r="A2" s="159"/>
      <c r="B2" s="159"/>
      <c r="C2" s="1219" t="s">
        <v>174</v>
      </c>
      <c r="D2" s="1219"/>
      <c r="E2" s="1219"/>
      <c r="F2" s="1219"/>
      <c r="G2" s="1219"/>
      <c r="H2" s="1219"/>
      <c r="I2" s="1219"/>
      <c r="J2" s="1219"/>
    </row>
    <row r="3" spans="1:10">
      <c r="A3" s="159"/>
      <c r="B3" s="159"/>
      <c r="C3" s="1219" t="s">
        <v>168</v>
      </c>
      <c r="D3" s="1219"/>
      <c r="E3" s="1219"/>
      <c r="F3" s="1219"/>
      <c r="G3" s="1219" t="s">
        <v>167</v>
      </c>
      <c r="H3" s="1219"/>
      <c r="I3" s="1219"/>
      <c r="J3" s="1219"/>
    </row>
    <row r="4" spans="1:10" ht="51">
      <c r="A4" s="161" t="s">
        <v>5</v>
      </c>
      <c r="B4" s="160" t="s">
        <v>178</v>
      </c>
      <c r="C4" s="160" t="s">
        <v>177</v>
      </c>
      <c r="D4" s="160" t="s">
        <v>176</v>
      </c>
      <c r="E4" s="160" t="s">
        <v>175</v>
      </c>
      <c r="F4" s="160" t="s">
        <v>164</v>
      </c>
      <c r="G4" s="160" t="s">
        <v>177</v>
      </c>
      <c r="H4" s="160" t="s">
        <v>176</v>
      </c>
      <c r="I4" s="160" t="s">
        <v>175</v>
      </c>
      <c r="J4" s="160" t="s">
        <v>164</v>
      </c>
    </row>
    <row r="5" spans="1:10">
      <c r="A5" s="159"/>
      <c r="B5" s="1213" t="s">
        <v>66</v>
      </c>
      <c r="C5" s="1213"/>
      <c r="D5" s="1213"/>
      <c r="E5" s="1213"/>
      <c r="F5" s="1213"/>
      <c r="G5" s="1213" t="s">
        <v>161</v>
      </c>
      <c r="H5" s="1213"/>
      <c r="I5" s="1213"/>
      <c r="J5" s="1213"/>
    </row>
    <row r="6" spans="1:10">
      <c r="A6" s="161">
        <v>2006</v>
      </c>
      <c r="B6" s="872">
        <v>233718</v>
      </c>
      <c r="C6" s="873">
        <v>945</v>
      </c>
      <c r="D6" s="872">
        <v>184771</v>
      </c>
      <c r="E6" s="872">
        <v>307</v>
      </c>
      <c r="F6" s="873">
        <f t="shared" ref="F6:F13" si="0">SUM(C6:E6)</f>
        <v>186023</v>
      </c>
      <c r="G6" s="158">
        <f t="shared" ref="G6:J13" si="1">C6/$B6*100</f>
        <v>0.40433342746386669</v>
      </c>
      <c r="H6" s="158">
        <f t="shared" si="1"/>
        <v>79.057239921614936</v>
      </c>
      <c r="I6" s="158">
        <f t="shared" si="1"/>
        <v>0.13135488066815565</v>
      </c>
      <c r="J6" s="158">
        <f t="shared" si="1"/>
        <v>79.59292822974696</v>
      </c>
    </row>
    <row r="7" spans="1:10">
      <c r="A7" s="161">
        <v>2007</v>
      </c>
      <c r="B7" s="872">
        <v>224062</v>
      </c>
      <c r="C7" s="873">
        <v>1177</v>
      </c>
      <c r="D7" s="872">
        <v>186964</v>
      </c>
      <c r="E7" s="872">
        <v>302</v>
      </c>
      <c r="F7" s="873">
        <f t="shared" si="0"/>
        <v>188443</v>
      </c>
      <c r="G7" s="158">
        <f t="shared" si="1"/>
        <v>0.52530103274986395</v>
      </c>
      <c r="H7" s="158">
        <f t="shared" si="1"/>
        <v>83.442975604966492</v>
      </c>
      <c r="I7" s="158">
        <f t="shared" si="1"/>
        <v>0.13478412225187672</v>
      </c>
      <c r="J7" s="158">
        <f t="shared" si="1"/>
        <v>84.103060759968216</v>
      </c>
    </row>
    <row r="8" spans="1:10">
      <c r="A8" s="161">
        <v>2008</v>
      </c>
      <c r="B8" s="872">
        <v>217724</v>
      </c>
      <c r="C8" s="873">
        <v>1683</v>
      </c>
      <c r="D8" s="872">
        <v>186347</v>
      </c>
      <c r="E8" s="872">
        <v>292</v>
      </c>
      <c r="F8" s="873">
        <f t="shared" si="0"/>
        <v>188322</v>
      </c>
      <c r="G8" s="158">
        <f t="shared" si="1"/>
        <v>0.7729970053829619</v>
      </c>
      <c r="H8" s="158">
        <f t="shared" si="1"/>
        <v>85.588635152762222</v>
      </c>
      <c r="I8" s="158">
        <f t="shared" si="1"/>
        <v>0.13411475078539803</v>
      </c>
      <c r="J8" s="158">
        <f t="shared" si="1"/>
        <v>86.49574690893057</v>
      </c>
    </row>
    <row r="9" spans="1:10">
      <c r="A9" s="161">
        <v>2009</v>
      </c>
      <c r="B9" s="872">
        <v>210906</v>
      </c>
      <c r="C9" s="873">
        <v>2192</v>
      </c>
      <c r="D9" s="872">
        <v>184909</v>
      </c>
      <c r="E9" s="872">
        <v>272</v>
      </c>
      <c r="F9" s="873">
        <f t="shared" si="0"/>
        <v>187373</v>
      </c>
      <c r="G9" s="158">
        <f t="shared" si="1"/>
        <v>1.0393255763231013</v>
      </c>
      <c r="H9" s="158">
        <f t="shared" si="1"/>
        <v>87.673655562193588</v>
      </c>
      <c r="I9" s="158">
        <f t="shared" si="1"/>
        <v>0.12896740728096878</v>
      </c>
      <c r="J9" s="158">
        <f t="shared" si="1"/>
        <v>88.841948545797649</v>
      </c>
    </row>
    <row r="10" spans="1:10">
      <c r="A10" s="161">
        <v>2010</v>
      </c>
      <c r="B10" s="872">
        <v>205485</v>
      </c>
      <c r="C10" s="873">
        <v>3010</v>
      </c>
      <c r="D10" s="872">
        <v>182416</v>
      </c>
      <c r="E10" s="872">
        <v>261</v>
      </c>
      <c r="F10" s="873">
        <f t="shared" si="0"/>
        <v>185687</v>
      </c>
      <c r="G10" s="158">
        <f t="shared" si="1"/>
        <v>1.4648271163345257</v>
      </c>
      <c r="H10" s="158">
        <f t="shared" si="1"/>
        <v>88.77338978514247</v>
      </c>
      <c r="I10" s="158">
        <f t="shared" si="1"/>
        <v>0.12701657055259508</v>
      </c>
      <c r="J10" s="158">
        <f t="shared" si="1"/>
        <v>90.365233472029587</v>
      </c>
    </row>
    <row r="11" spans="1:10">
      <c r="A11" s="161">
        <v>2011</v>
      </c>
      <c r="B11" s="872">
        <v>201020</v>
      </c>
      <c r="C11" s="873">
        <v>3859</v>
      </c>
      <c r="D11" s="872">
        <v>182885</v>
      </c>
      <c r="E11" s="872">
        <v>179</v>
      </c>
      <c r="F11" s="873">
        <f t="shared" si="0"/>
        <v>186923</v>
      </c>
      <c r="G11" s="158">
        <f t="shared" si="1"/>
        <v>1.9197094816436178</v>
      </c>
      <c r="H11" s="158">
        <f t="shared" si="1"/>
        <v>90.978509601034716</v>
      </c>
      <c r="I11" s="158">
        <f t="shared" si="1"/>
        <v>8.9045866082976821E-2</v>
      </c>
      <c r="J11" s="158">
        <f t="shared" si="1"/>
        <v>92.987264948761322</v>
      </c>
    </row>
    <row r="12" spans="1:10">
      <c r="A12" s="161">
        <v>2012</v>
      </c>
      <c r="B12" s="872">
        <v>199562</v>
      </c>
      <c r="C12" s="873">
        <v>1797</v>
      </c>
      <c r="D12" s="872">
        <v>182885</v>
      </c>
      <c r="E12" s="872">
        <v>200</v>
      </c>
      <c r="F12" s="873">
        <f t="shared" si="0"/>
        <v>184882</v>
      </c>
      <c r="G12" s="158">
        <f t="shared" si="1"/>
        <v>0.90047203375392104</v>
      </c>
      <c r="H12" s="158">
        <f t="shared" si="1"/>
        <v>91.643198604944828</v>
      </c>
      <c r="I12" s="158">
        <f t="shared" si="1"/>
        <v>0.1002194806626512</v>
      </c>
      <c r="J12" s="158">
        <f t="shared" si="1"/>
        <v>92.643890119361402</v>
      </c>
    </row>
    <row r="13" spans="1:10">
      <c r="A13" s="161">
        <v>2013</v>
      </c>
      <c r="B13" s="872">
        <v>198184</v>
      </c>
      <c r="C13" s="873">
        <v>1979</v>
      </c>
      <c r="D13" s="872">
        <v>183424</v>
      </c>
      <c r="E13" s="872">
        <v>198</v>
      </c>
      <c r="F13" s="873">
        <f t="shared" si="0"/>
        <v>185601</v>
      </c>
      <c r="G13" s="158">
        <f t="shared" si="1"/>
        <v>0.99856698825334034</v>
      </c>
      <c r="H13" s="158">
        <f t="shared" si="1"/>
        <v>92.552375570177219</v>
      </c>
      <c r="I13" s="158">
        <f t="shared" si="1"/>
        <v>9.9907156985427681E-2</v>
      </c>
      <c r="J13" s="158">
        <f t="shared" si="1"/>
        <v>93.650849715415973</v>
      </c>
    </row>
    <row r="14" spans="1:10">
      <c r="A14" s="147" t="s">
        <v>170</v>
      </c>
      <c r="B14" s="154"/>
      <c r="C14" s="154"/>
      <c r="D14" s="154"/>
      <c r="E14" s="154"/>
      <c r="F14" s="154"/>
      <c r="G14" s="154"/>
      <c r="H14" s="154"/>
      <c r="I14" s="154"/>
      <c r="J14" s="154"/>
    </row>
  </sheetData>
  <mergeCells count="6">
    <mergeCell ref="A1:J1"/>
    <mergeCell ref="C2:J2"/>
    <mergeCell ref="C3:F3"/>
    <mergeCell ref="G3:J3"/>
    <mergeCell ref="B5:F5"/>
    <mergeCell ref="G5:J5"/>
  </mergeCell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selection sqref="A1:I1"/>
    </sheetView>
  </sheetViews>
  <sheetFormatPr baseColWidth="10" defaultColWidth="11.25" defaultRowHeight="12.75"/>
  <cols>
    <col min="1" max="16384" width="11.25" style="154"/>
  </cols>
  <sheetData>
    <row r="1" spans="1:10" ht="30" customHeight="1">
      <c r="A1" s="1203" t="s">
        <v>1894</v>
      </c>
      <c r="B1" s="1203"/>
      <c r="C1" s="1203"/>
      <c r="D1" s="1203"/>
      <c r="E1" s="1203"/>
      <c r="F1" s="1203"/>
      <c r="G1" s="1203"/>
      <c r="H1" s="1203"/>
      <c r="I1" s="1203"/>
      <c r="J1" s="153"/>
    </row>
    <row r="2" spans="1:10" ht="25.5" customHeight="1">
      <c r="A2" s="160" t="s">
        <v>5</v>
      </c>
      <c r="B2" s="1212" t="s">
        <v>181</v>
      </c>
      <c r="C2" s="1212"/>
      <c r="D2" s="1212"/>
      <c r="E2" s="1212"/>
      <c r="F2" s="1212" t="s">
        <v>180</v>
      </c>
      <c r="G2" s="1212"/>
      <c r="H2" s="1212"/>
      <c r="I2" s="1212"/>
    </row>
    <row r="3" spans="1:10">
      <c r="A3" s="160"/>
      <c r="B3" s="156">
        <v>3</v>
      </c>
      <c r="C3" s="156">
        <v>4</v>
      </c>
      <c r="D3" s="156">
        <v>5</v>
      </c>
      <c r="E3" s="156" t="s">
        <v>179</v>
      </c>
      <c r="F3" s="156">
        <v>3</v>
      </c>
      <c r="G3" s="156">
        <v>4</v>
      </c>
      <c r="H3" s="156">
        <v>5</v>
      </c>
      <c r="I3" s="156" t="s">
        <v>179</v>
      </c>
    </row>
    <row r="4" spans="1:10">
      <c r="A4" s="159"/>
      <c r="B4" s="1213" t="s">
        <v>66</v>
      </c>
      <c r="C4" s="1213"/>
      <c r="D4" s="1213"/>
      <c r="E4" s="1213"/>
      <c r="F4" s="1213" t="s">
        <v>161</v>
      </c>
      <c r="G4" s="1213"/>
      <c r="H4" s="1213"/>
      <c r="I4" s="1213"/>
    </row>
    <row r="5" spans="1:10">
      <c r="A5" s="161">
        <v>2006</v>
      </c>
      <c r="B5" s="871">
        <v>760</v>
      </c>
      <c r="C5" s="871">
        <v>968</v>
      </c>
      <c r="D5" s="871">
        <v>956</v>
      </c>
      <c r="E5" s="871">
        <v>2684</v>
      </c>
      <c r="F5" s="166">
        <v>75.247524752475243</v>
      </c>
      <c r="G5" s="166">
        <v>94.255111976630971</v>
      </c>
      <c r="H5" s="166">
        <v>94.466403162055329</v>
      </c>
      <c r="I5" s="166">
        <v>88.028861921941626</v>
      </c>
    </row>
    <row r="6" spans="1:10">
      <c r="A6" s="161">
        <v>2008</v>
      </c>
      <c r="B6" s="871">
        <v>841</v>
      </c>
      <c r="C6" s="871">
        <v>960</v>
      </c>
      <c r="D6" s="871">
        <v>1024</v>
      </c>
      <c r="E6" s="871">
        <v>2825</v>
      </c>
      <c r="F6" s="166">
        <v>85.554425228891148</v>
      </c>
      <c r="G6" s="166">
        <v>99.792099792099805</v>
      </c>
      <c r="H6" s="166">
        <v>102.70812437311936</v>
      </c>
      <c r="I6" s="166">
        <v>96.023113528212107</v>
      </c>
    </row>
    <row r="7" spans="1:10">
      <c r="A7" s="161">
        <v>2010</v>
      </c>
      <c r="B7" s="871">
        <v>852</v>
      </c>
      <c r="C7" s="871">
        <v>912</v>
      </c>
      <c r="D7" s="871">
        <v>995</v>
      </c>
      <c r="E7" s="871">
        <v>2759</v>
      </c>
      <c r="F7" s="166">
        <v>88.935281837160744</v>
      </c>
      <c r="G7" s="166">
        <v>95.59748427672956</v>
      </c>
      <c r="H7" s="166">
        <v>99.5</v>
      </c>
      <c r="I7" s="166">
        <v>94.745879120879124</v>
      </c>
    </row>
    <row r="8" spans="1:10">
      <c r="A8" s="161">
        <v>2011</v>
      </c>
      <c r="B8" s="871">
        <v>917</v>
      </c>
      <c r="C8" s="871">
        <v>967</v>
      </c>
      <c r="D8" s="871">
        <v>968</v>
      </c>
      <c r="E8" s="871">
        <v>2852</v>
      </c>
      <c r="F8" s="166">
        <v>91.334661354581669</v>
      </c>
      <c r="G8" s="166">
        <v>99.485596707818928</v>
      </c>
      <c r="H8" s="166">
        <v>102.00210748155953</v>
      </c>
      <c r="I8" s="166">
        <v>97.504273504273513</v>
      </c>
    </row>
    <row r="9" spans="1:10">
      <c r="A9" s="161">
        <v>2012</v>
      </c>
      <c r="B9" s="871">
        <v>896</v>
      </c>
      <c r="C9" s="871">
        <v>1039</v>
      </c>
      <c r="D9" s="871">
        <v>971</v>
      </c>
      <c r="E9" s="871">
        <v>2906</v>
      </c>
      <c r="F9" s="166">
        <v>89.243027888446207</v>
      </c>
      <c r="G9" s="166">
        <v>101.36585365853659</v>
      </c>
      <c r="H9" s="166">
        <v>96.616915422885569</v>
      </c>
      <c r="I9" s="166">
        <v>95.781147000659189</v>
      </c>
    </row>
    <row r="10" spans="1:10">
      <c r="A10" s="161">
        <v>2013</v>
      </c>
      <c r="B10" s="871">
        <v>986</v>
      </c>
      <c r="C10" s="871">
        <v>998</v>
      </c>
      <c r="D10" s="871">
        <v>1058</v>
      </c>
      <c r="E10" s="871">
        <v>3042</v>
      </c>
      <c r="F10" s="166">
        <v>89.881494986326345</v>
      </c>
      <c r="G10" s="166">
        <v>97.270955165692001</v>
      </c>
      <c r="H10" s="166">
        <v>101.05062082139446</v>
      </c>
      <c r="I10" s="166">
        <v>95.962145110410091</v>
      </c>
    </row>
    <row r="11" spans="1:10" s="145" customFormat="1" ht="13.5">
      <c r="A11" s="142" t="s">
        <v>221</v>
      </c>
    </row>
    <row r="12" spans="1:10" s="151" customFormat="1" ht="12" customHeight="1">
      <c r="A12" s="152" t="s">
        <v>649</v>
      </c>
    </row>
    <row r="13" spans="1:10" s="151" customFormat="1" ht="12" customHeight="1">
      <c r="A13" s="150" t="s">
        <v>160</v>
      </c>
    </row>
    <row r="14" spans="1:10" s="151" customFormat="1" ht="12" customHeight="1">
      <c r="A14" s="150" t="s">
        <v>159</v>
      </c>
    </row>
    <row r="16" spans="1:10">
      <c r="A16" s="163"/>
      <c r="B16" s="1220"/>
      <c r="C16" s="1220"/>
      <c r="D16" s="1220"/>
      <c r="E16" s="1220"/>
    </row>
    <row r="17" spans="1:5">
      <c r="A17" s="163"/>
      <c r="B17" s="164"/>
      <c r="C17" s="164"/>
      <c r="D17" s="164"/>
      <c r="E17" s="164"/>
    </row>
    <row r="18" spans="1:5">
      <c r="A18" s="165"/>
      <c r="B18" s="165"/>
      <c r="C18" s="165"/>
      <c r="D18" s="165"/>
      <c r="E18" s="165"/>
    </row>
    <row r="19" spans="1:5">
      <c r="A19" s="165"/>
      <c r="B19" s="165"/>
      <c r="C19" s="165"/>
      <c r="D19" s="165"/>
      <c r="E19" s="165"/>
    </row>
    <row r="20" spans="1:5">
      <c r="A20" s="165"/>
      <c r="B20" s="165"/>
      <c r="C20" s="165"/>
      <c r="D20" s="165"/>
      <c r="E20" s="165"/>
    </row>
    <row r="21" spans="1:5">
      <c r="A21" s="165"/>
      <c r="B21" s="165"/>
      <c r="C21" s="165"/>
      <c r="D21" s="165"/>
      <c r="E21" s="165"/>
    </row>
    <row r="22" spans="1:5">
      <c r="A22" s="165"/>
      <c r="B22" s="165"/>
      <c r="C22" s="165"/>
      <c r="D22" s="165"/>
      <c r="E22" s="165"/>
    </row>
  </sheetData>
  <mergeCells count="6">
    <mergeCell ref="A1:I1"/>
    <mergeCell ref="B16:E16"/>
    <mergeCell ref="B2:E2"/>
    <mergeCell ref="F2:I2"/>
    <mergeCell ref="B4:E4"/>
    <mergeCell ref="F4:I4"/>
  </mergeCells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"/>
  <sheetViews>
    <sheetView workbookViewId="0">
      <selection activeCell="A9" sqref="A9"/>
    </sheetView>
  </sheetViews>
  <sheetFormatPr baseColWidth="10" defaultColWidth="10.125" defaultRowHeight="12.75"/>
  <cols>
    <col min="1" max="1" width="14.375" style="12" customWidth="1"/>
    <col min="2" max="2" width="14.125" style="12" customWidth="1"/>
    <col min="3" max="3" width="10.375" style="12" customWidth="1"/>
    <col min="4" max="256" width="10.125" style="12"/>
    <col min="257" max="257" width="14.375" style="12" customWidth="1"/>
    <col min="258" max="258" width="14.125" style="12" customWidth="1"/>
    <col min="259" max="259" width="10.375" style="12" customWidth="1"/>
    <col min="260" max="512" width="10.125" style="12"/>
    <col min="513" max="513" width="14.375" style="12" customWidth="1"/>
    <col min="514" max="514" width="14.125" style="12" customWidth="1"/>
    <col min="515" max="515" width="10.375" style="12" customWidth="1"/>
    <col min="516" max="768" width="10.125" style="12"/>
    <col min="769" max="769" width="14.375" style="12" customWidth="1"/>
    <col min="770" max="770" width="14.125" style="12" customWidth="1"/>
    <col min="771" max="771" width="10.375" style="12" customWidth="1"/>
    <col min="772" max="1024" width="10.125" style="12"/>
    <col min="1025" max="1025" width="14.375" style="12" customWidth="1"/>
    <col min="1026" max="1026" width="14.125" style="12" customWidth="1"/>
    <col min="1027" max="1027" width="10.375" style="12" customWidth="1"/>
    <col min="1028" max="1280" width="10.125" style="12"/>
    <col min="1281" max="1281" width="14.375" style="12" customWidth="1"/>
    <col min="1282" max="1282" width="14.125" style="12" customWidth="1"/>
    <col min="1283" max="1283" width="10.375" style="12" customWidth="1"/>
    <col min="1284" max="1536" width="10.125" style="12"/>
    <col min="1537" max="1537" width="14.375" style="12" customWidth="1"/>
    <col min="1538" max="1538" width="14.125" style="12" customWidth="1"/>
    <col min="1539" max="1539" width="10.375" style="12" customWidth="1"/>
    <col min="1540" max="1792" width="10.125" style="12"/>
    <col min="1793" max="1793" width="14.375" style="12" customWidth="1"/>
    <col min="1794" max="1794" width="14.125" style="12" customWidth="1"/>
    <col min="1795" max="1795" width="10.375" style="12" customWidth="1"/>
    <col min="1796" max="2048" width="10.125" style="12"/>
    <col min="2049" max="2049" width="14.375" style="12" customWidth="1"/>
    <col min="2050" max="2050" width="14.125" style="12" customWidth="1"/>
    <col min="2051" max="2051" width="10.375" style="12" customWidth="1"/>
    <col min="2052" max="2304" width="10.125" style="12"/>
    <col min="2305" max="2305" width="14.375" style="12" customWidth="1"/>
    <col min="2306" max="2306" width="14.125" style="12" customWidth="1"/>
    <col min="2307" max="2307" width="10.375" style="12" customWidth="1"/>
    <col min="2308" max="2560" width="10.125" style="12"/>
    <col min="2561" max="2561" width="14.375" style="12" customWidth="1"/>
    <col min="2562" max="2562" width="14.125" style="12" customWidth="1"/>
    <col min="2563" max="2563" width="10.375" style="12" customWidth="1"/>
    <col min="2564" max="2816" width="10.125" style="12"/>
    <col min="2817" max="2817" width="14.375" style="12" customWidth="1"/>
    <col min="2818" max="2818" width="14.125" style="12" customWidth="1"/>
    <col min="2819" max="2819" width="10.375" style="12" customWidth="1"/>
    <col min="2820" max="3072" width="10.125" style="12"/>
    <col min="3073" max="3073" width="14.375" style="12" customWidth="1"/>
    <col min="3074" max="3074" width="14.125" style="12" customWidth="1"/>
    <col min="3075" max="3075" width="10.375" style="12" customWidth="1"/>
    <col min="3076" max="3328" width="10.125" style="12"/>
    <col min="3329" max="3329" width="14.375" style="12" customWidth="1"/>
    <col min="3330" max="3330" width="14.125" style="12" customWidth="1"/>
    <col min="3331" max="3331" width="10.375" style="12" customWidth="1"/>
    <col min="3332" max="3584" width="10.125" style="12"/>
    <col min="3585" max="3585" width="14.375" style="12" customWidth="1"/>
    <col min="3586" max="3586" width="14.125" style="12" customWidth="1"/>
    <col min="3587" max="3587" width="10.375" style="12" customWidth="1"/>
    <col min="3588" max="3840" width="10.125" style="12"/>
    <col min="3841" max="3841" width="14.375" style="12" customWidth="1"/>
    <col min="3842" max="3842" width="14.125" style="12" customWidth="1"/>
    <col min="3843" max="3843" width="10.375" style="12" customWidth="1"/>
    <col min="3844" max="4096" width="10.125" style="12"/>
    <col min="4097" max="4097" width="14.375" style="12" customWidth="1"/>
    <col min="4098" max="4098" width="14.125" style="12" customWidth="1"/>
    <col min="4099" max="4099" width="10.375" style="12" customWidth="1"/>
    <col min="4100" max="4352" width="10.125" style="12"/>
    <col min="4353" max="4353" width="14.375" style="12" customWidth="1"/>
    <col min="4354" max="4354" width="14.125" style="12" customWidth="1"/>
    <col min="4355" max="4355" width="10.375" style="12" customWidth="1"/>
    <col min="4356" max="4608" width="10.125" style="12"/>
    <col min="4609" max="4609" width="14.375" style="12" customWidth="1"/>
    <col min="4610" max="4610" width="14.125" style="12" customWidth="1"/>
    <col min="4611" max="4611" width="10.375" style="12" customWidth="1"/>
    <col min="4612" max="4864" width="10.125" style="12"/>
    <col min="4865" max="4865" width="14.375" style="12" customWidth="1"/>
    <col min="4866" max="4866" width="14.125" style="12" customWidth="1"/>
    <col min="4867" max="4867" width="10.375" style="12" customWidth="1"/>
    <col min="4868" max="5120" width="10.125" style="12"/>
    <col min="5121" max="5121" width="14.375" style="12" customWidth="1"/>
    <col min="5122" max="5122" width="14.125" style="12" customWidth="1"/>
    <col min="5123" max="5123" width="10.375" style="12" customWidth="1"/>
    <col min="5124" max="5376" width="10.125" style="12"/>
    <col min="5377" max="5377" width="14.375" style="12" customWidth="1"/>
    <col min="5378" max="5378" width="14.125" style="12" customWidth="1"/>
    <col min="5379" max="5379" width="10.375" style="12" customWidth="1"/>
    <col min="5380" max="5632" width="10.125" style="12"/>
    <col min="5633" max="5633" width="14.375" style="12" customWidth="1"/>
    <col min="5634" max="5634" width="14.125" style="12" customWidth="1"/>
    <col min="5635" max="5635" width="10.375" style="12" customWidth="1"/>
    <col min="5636" max="5888" width="10.125" style="12"/>
    <col min="5889" max="5889" width="14.375" style="12" customWidth="1"/>
    <col min="5890" max="5890" width="14.125" style="12" customWidth="1"/>
    <col min="5891" max="5891" width="10.375" style="12" customWidth="1"/>
    <col min="5892" max="6144" width="10.125" style="12"/>
    <col min="6145" max="6145" width="14.375" style="12" customWidth="1"/>
    <col min="6146" max="6146" width="14.125" style="12" customWidth="1"/>
    <col min="6147" max="6147" width="10.375" style="12" customWidth="1"/>
    <col min="6148" max="6400" width="10.125" style="12"/>
    <col min="6401" max="6401" width="14.375" style="12" customWidth="1"/>
    <col min="6402" max="6402" width="14.125" style="12" customWidth="1"/>
    <col min="6403" max="6403" width="10.375" style="12" customWidth="1"/>
    <col min="6404" max="6656" width="10.125" style="12"/>
    <col min="6657" max="6657" width="14.375" style="12" customWidth="1"/>
    <col min="6658" max="6658" width="14.125" style="12" customWidth="1"/>
    <col min="6659" max="6659" width="10.375" style="12" customWidth="1"/>
    <col min="6660" max="6912" width="10.125" style="12"/>
    <col min="6913" max="6913" width="14.375" style="12" customWidth="1"/>
    <col min="6914" max="6914" width="14.125" style="12" customWidth="1"/>
    <col min="6915" max="6915" width="10.375" style="12" customWidth="1"/>
    <col min="6916" max="7168" width="10.125" style="12"/>
    <col min="7169" max="7169" width="14.375" style="12" customWidth="1"/>
    <col min="7170" max="7170" width="14.125" style="12" customWidth="1"/>
    <col min="7171" max="7171" width="10.375" style="12" customWidth="1"/>
    <col min="7172" max="7424" width="10.125" style="12"/>
    <col min="7425" max="7425" width="14.375" style="12" customWidth="1"/>
    <col min="7426" max="7426" width="14.125" style="12" customWidth="1"/>
    <col min="7427" max="7427" width="10.375" style="12" customWidth="1"/>
    <col min="7428" max="7680" width="10.125" style="12"/>
    <col min="7681" max="7681" width="14.375" style="12" customWidth="1"/>
    <col min="7682" max="7682" width="14.125" style="12" customWidth="1"/>
    <col min="7683" max="7683" width="10.375" style="12" customWidth="1"/>
    <col min="7684" max="7936" width="10.125" style="12"/>
    <col min="7937" max="7937" width="14.375" style="12" customWidth="1"/>
    <col min="7938" max="7938" width="14.125" style="12" customWidth="1"/>
    <col min="7939" max="7939" width="10.375" style="12" customWidth="1"/>
    <col min="7940" max="8192" width="10.125" style="12"/>
    <col min="8193" max="8193" width="14.375" style="12" customWidth="1"/>
    <col min="8194" max="8194" width="14.125" style="12" customWidth="1"/>
    <col min="8195" max="8195" width="10.375" style="12" customWidth="1"/>
    <col min="8196" max="8448" width="10.125" style="12"/>
    <col min="8449" max="8449" width="14.375" style="12" customWidth="1"/>
    <col min="8450" max="8450" width="14.125" style="12" customWidth="1"/>
    <col min="8451" max="8451" width="10.375" style="12" customWidth="1"/>
    <col min="8452" max="8704" width="10.125" style="12"/>
    <col min="8705" max="8705" width="14.375" style="12" customWidth="1"/>
    <col min="8706" max="8706" width="14.125" style="12" customWidth="1"/>
    <col min="8707" max="8707" width="10.375" style="12" customWidth="1"/>
    <col min="8708" max="8960" width="10.125" style="12"/>
    <col min="8961" max="8961" width="14.375" style="12" customWidth="1"/>
    <col min="8962" max="8962" width="14.125" style="12" customWidth="1"/>
    <col min="8963" max="8963" width="10.375" style="12" customWidth="1"/>
    <col min="8964" max="9216" width="10.125" style="12"/>
    <col min="9217" max="9217" width="14.375" style="12" customWidth="1"/>
    <col min="9218" max="9218" width="14.125" style="12" customWidth="1"/>
    <col min="9219" max="9219" width="10.375" style="12" customWidth="1"/>
    <col min="9220" max="9472" width="10.125" style="12"/>
    <col min="9473" max="9473" width="14.375" style="12" customWidth="1"/>
    <col min="9474" max="9474" width="14.125" style="12" customWidth="1"/>
    <col min="9475" max="9475" width="10.375" style="12" customWidth="1"/>
    <col min="9476" max="9728" width="10.125" style="12"/>
    <col min="9729" max="9729" width="14.375" style="12" customWidth="1"/>
    <col min="9730" max="9730" width="14.125" style="12" customWidth="1"/>
    <col min="9731" max="9731" width="10.375" style="12" customWidth="1"/>
    <col min="9732" max="9984" width="10.125" style="12"/>
    <col min="9985" max="9985" width="14.375" style="12" customWidth="1"/>
    <col min="9986" max="9986" width="14.125" style="12" customWidth="1"/>
    <col min="9987" max="9987" width="10.375" style="12" customWidth="1"/>
    <col min="9988" max="10240" width="10.125" style="12"/>
    <col min="10241" max="10241" width="14.375" style="12" customWidth="1"/>
    <col min="10242" max="10242" width="14.125" style="12" customWidth="1"/>
    <col min="10243" max="10243" width="10.375" style="12" customWidth="1"/>
    <col min="10244" max="10496" width="10.125" style="12"/>
    <col min="10497" max="10497" width="14.375" style="12" customWidth="1"/>
    <col min="10498" max="10498" width="14.125" style="12" customWidth="1"/>
    <col min="10499" max="10499" width="10.375" style="12" customWidth="1"/>
    <col min="10500" max="10752" width="10.125" style="12"/>
    <col min="10753" max="10753" width="14.375" style="12" customWidth="1"/>
    <col min="10754" max="10754" width="14.125" style="12" customWidth="1"/>
    <col min="10755" max="10755" width="10.375" style="12" customWidth="1"/>
    <col min="10756" max="11008" width="10.125" style="12"/>
    <col min="11009" max="11009" width="14.375" style="12" customWidth="1"/>
    <col min="11010" max="11010" width="14.125" style="12" customWidth="1"/>
    <col min="11011" max="11011" width="10.375" style="12" customWidth="1"/>
    <col min="11012" max="11264" width="10.125" style="12"/>
    <col min="11265" max="11265" width="14.375" style="12" customWidth="1"/>
    <col min="11266" max="11266" width="14.125" style="12" customWidth="1"/>
    <col min="11267" max="11267" width="10.375" style="12" customWidth="1"/>
    <col min="11268" max="11520" width="10.125" style="12"/>
    <col min="11521" max="11521" width="14.375" style="12" customWidth="1"/>
    <col min="11522" max="11522" width="14.125" style="12" customWidth="1"/>
    <col min="11523" max="11523" width="10.375" style="12" customWidth="1"/>
    <col min="11524" max="11776" width="10.125" style="12"/>
    <col min="11777" max="11777" width="14.375" style="12" customWidth="1"/>
    <col min="11778" max="11778" width="14.125" style="12" customWidth="1"/>
    <col min="11779" max="11779" width="10.375" style="12" customWidth="1"/>
    <col min="11780" max="12032" width="10.125" style="12"/>
    <col min="12033" max="12033" width="14.375" style="12" customWidth="1"/>
    <col min="12034" max="12034" width="14.125" style="12" customWidth="1"/>
    <col min="12035" max="12035" width="10.375" style="12" customWidth="1"/>
    <col min="12036" max="12288" width="10.125" style="12"/>
    <col min="12289" max="12289" width="14.375" style="12" customWidth="1"/>
    <col min="12290" max="12290" width="14.125" style="12" customWidth="1"/>
    <col min="12291" max="12291" width="10.375" style="12" customWidth="1"/>
    <col min="12292" max="12544" width="10.125" style="12"/>
    <col min="12545" max="12545" width="14.375" style="12" customWidth="1"/>
    <col min="12546" max="12546" width="14.125" style="12" customWidth="1"/>
    <col min="12547" max="12547" width="10.375" style="12" customWidth="1"/>
    <col min="12548" max="12800" width="10.125" style="12"/>
    <col min="12801" max="12801" width="14.375" style="12" customWidth="1"/>
    <col min="12802" max="12802" width="14.125" style="12" customWidth="1"/>
    <col min="12803" max="12803" width="10.375" style="12" customWidth="1"/>
    <col min="12804" max="13056" width="10.125" style="12"/>
    <col min="13057" max="13057" width="14.375" style="12" customWidth="1"/>
    <col min="13058" max="13058" width="14.125" style="12" customWidth="1"/>
    <col min="13059" max="13059" width="10.375" style="12" customWidth="1"/>
    <col min="13060" max="13312" width="10.125" style="12"/>
    <col min="13313" max="13313" width="14.375" style="12" customWidth="1"/>
    <col min="13314" max="13314" width="14.125" style="12" customWidth="1"/>
    <col min="13315" max="13315" width="10.375" style="12" customWidth="1"/>
    <col min="13316" max="13568" width="10.125" style="12"/>
    <col min="13569" max="13569" width="14.375" style="12" customWidth="1"/>
    <col min="13570" max="13570" width="14.125" style="12" customWidth="1"/>
    <col min="13571" max="13571" width="10.375" style="12" customWidth="1"/>
    <col min="13572" max="13824" width="10.125" style="12"/>
    <col min="13825" max="13825" width="14.375" style="12" customWidth="1"/>
    <col min="13826" max="13826" width="14.125" style="12" customWidth="1"/>
    <col min="13827" max="13827" width="10.375" style="12" customWidth="1"/>
    <col min="13828" max="14080" width="10.125" style="12"/>
    <col min="14081" max="14081" width="14.375" style="12" customWidth="1"/>
    <col min="14082" max="14082" width="14.125" style="12" customWidth="1"/>
    <col min="14083" max="14083" width="10.375" style="12" customWidth="1"/>
    <col min="14084" max="14336" width="10.125" style="12"/>
    <col min="14337" max="14337" width="14.375" style="12" customWidth="1"/>
    <col min="14338" max="14338" width="14.125" style="12" customWidth="1"/>
    <col min="14339" max="14339" width="10.375" style="12" customWidth="1"/>
    <col min="14340" max="14592" width="10.125" style="12"/>
    <col min="14593" max="14593" width="14.375" style="12" customWidth="1"/>
    <col min="14594" max="14594" width="14.125" style="12" customWidth="1"/>
    <col min="14595" max="14595" width="10.375" style="12" customWidth="1"/>
    <col min="14596" max="14848" width="10.125" style="12"/>
    <col min="14849" max="14849" width="14.375" style="12" customWidth="1"/>
    <col min="14850" max="14850" width="14.125" style="12" customWidth="1"/>
    <col min="14851" max="14851" width="10.375" style="12" customWidth="1"/>
    <col min="14852" max="15104" width="10.125" style="12"/>
    <col min="15105" max="15105" width="14.375" style="12" customWidth="1"/>
    <col min="15106" max="15106" width="14.125" style="12" customWidth="1"/>
    <col min="15107" max="15107" width="10.375" style="12" customWidth="1"/>
    <col min="15108" max="15360" width="10.125" style="12"/>
    <col min="15361" max="15361" width="14.375" style="12" customWidth="1"/>
    <col min="15362" max="15362" width="14.125" style="12" customWidth="1"/>
    <col min="15363" max="15363" width="10.375" style="12" customWidth="1"/>
    <col min="15364" max="15616" width="10.125" style="12"/>
    <col min="15617" max="15617" width="14.375" style="12" customWidth="1"/>
    <col min="15618" max="15618" width="14.125" style="12" customWidth="1"/>
    <col min="15619" max="15619" width="10.375" style="12" customWidth="1"/>
    <col min="15620" max="15872" width="10.125" style="12"/>
    <col min="15873" max="15873" width="14.375" style="12" customWidth="1"/>
    <col min="15874" max="15874" width="14.125" style="12" customWidth="1"/>
    <col min="15875" max="15875" width="10.375" style="12" customWidth="1"/>
    <col min="15876" max="16128" width="10.125" style="12"/>
    <col min="16129" max="16129" width="14.375" style="12" customWidth="1"/>
    <col min="16130" max="16130" width="14.125" style="12" customWidth="1"/>
    <col min="16131" max="16131" width="10.375" style="12" customWidth="1"/>
    <col min="16132" max="16384" width="10.125" style="12"/>
  </cols>
  <sheetData>
    <row r="1" spans="1:25" ht="17.25" customHeight="1">
      <c r="A1" s="22" t="s">
        <v>1852</v>
      </c>
      <c r="B1" s="11"/>
      <c r="E1" s="11"/>
    </row>
    <row r="2" spans="1:25" ht="14.25" customHeight="1">
      <c r="A2" s="1125" t="s">
        <v>55</v>
      </c>
      <c r="B2" s="1125" t="s">
        <v>56</v>
      </c>
      <c r="C2" s="1121" t="s">
        <v>10</v>
      </c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  <c r="P2" s="1121"/>
      <c r="Q2" s="1121"/>
      <c r="R2" s="1121"/>
      <c r="S2" s="1121"/>
      <c r="T2" s="1121"/>
      <c r="U2" s="1121"/>
      <c r="V2" s="1121"/>
    </row>
    <row r="3" spans="1:25" ht="13.15" customHeight="1">
      <c r="A3" s="1126"/>
      <c r="B3" s="1126"/>
      <c r="C3" s="1124" t="s">
        <v>11</v>
      </c>
      <c r="D3" s="1124"/>
      <c r="E3" s="1124" t="s">
        <v>12</v>
      </c>
      <c r="F3" s="1124"/>
      <c r="G3" s="1124" t="s">
        <v>13</v>
      </c>
      <c r="H3" s="1124"/>
      <c r="I3" s="1124" t="s">
        <v>14</v>
      </c>
      <c r="J3" s="1124"/>
      <c r="K3" s="1124" t="s">
        <v>15</v>
      </c>
      <c r="L3" s="1124"/>
      <c r="M3" s="1124" t="s">
        <v>16</v>
      </c>
      <c r="N3" s="1124"/>
      <c r="O3" s="1124" t="s">
        <v>17</v>
      </c>
      <c r="P3" s="1124"/>
      <c r="Q3" s="1124" t="s">
        <v>18</v>
      </c>
      <c r="R3" s="1124"/>
      <c r="S3" s="1124" t="s">
        <v>19</v>
      </c>
      <c r="T3" s="1124"/>
      <c r="U3" s="1124" t="s">
        <v>20</v>
      </c>
      <c r="V3" s="1124"/>
      <c r="W3" s="13"/>
      <c r="X3" s="13"/>
      <c r="Y3" s="13"/>
    </row>
    <row r="4" spans="1:25">
      <c r="A4" s="1127"/>
      <c r="B4" s="1127"/>
      <c r="C4" s="19" t="s">
        <v>3</v>
      </c>
      <c r="D4" s="19" t="s">
        <v>4</v>
      </c>
      <c r="E4" s="21" t="s">
        <v>3</v>
      </c>
      <c r="F4" s="19" t="s">
        <v>4</v>
      </c>
      <c r="G4" s="19" t="s">
        <v>3</v>
      </c>
      <c r="H4" s="19" t="s">
        <v>4</v>
      </c>
      <c r="I4" s="19" t="s">
        <v>3</v>
      </c>
      <c r="J4" s="19" t="s">
        <v>4</v>
      </c>
      <c r="K4" s="19" t="s">
        <v>3</v>
      </c>
      <c r="L4" s="19" t="s">
        <v>4</v>
      </c>
      <c r="M4" s="19" t="s">
        <v>3</v>
      </c>
      <c r="N4" s="19" t="s">
        <v>4</v>
      </c>
      <c r="O4" s="19" t="s">
        <v>3</v>
      </c>
      <c r="P4" s="19" t="s">
        <v>4</v>
      </c>
      <c r="Q4" s="19" t="s">
        <v>3</v>
      </c>
      <c r="R4" s="19" t="s">
        <v>4</v>
      </c>
      <c r="S4" s="19" t="s">
        <v>3</v>
      </c>
      <c r="T4" s="19" t="s">
        <v>4</v>
      </c>
      <c r="U4" s="19" t="s">
        <v>3</v>
      </c>
      <c r="V4" s="19" t="s">
        <v>4</v>
      </c>
      <c r="W4" s="13"/>
      <c r="X4" s="13"/>
      <c r="Y4" s="13"/>
    </row>
    <row r="5" spans="1:25">
      <c r="A5" s="1122" t="s">
        <v>57</v>
      </c>
      <c r="B5" s="24">
        <v>44196</v>
      </c>
      <c r="C5" s="841">
        <v>1753</v>
      </c>
      <c r="D5" s="841">
        <v>1691</v>
      </c>
      <c r="E5" s="841">
        <v>1782</v>
      </c>
      <c r="F5" s="841">
        <v>1716</v>
      </c>
      <c r="G5" s="841">
        <v>2429</v>
      </c>
      <c r="H5" s="841">
        <v>2252</v>
      </c>
      <c r="I5" s="841">
        <v>2419</v>
      </c>
      <c r="J5" s="841">
        <v>2260</v>
      </c>
      <c r="K5" s="841">
        <v>2257</v>
      </c>
      <c r="L5" s="841">
        <v>2154</v>
      </c>
      <c r="M5" s="841">
        <v>4564</v>
      </c>
      <c r="N5" s="841">
        <v>4323</v>
      </c>
      <c r="O5" s="841">
        <v>9321</v>
      </c>
      <c r="P5" s="841">
        <v>8781</v>
      </c>
      <c r="Q5" s="841">
        <v>26977</v>
      </c>
      <c r="R5" s="841">
        <v>25929</v>
      </c>
      <c r="S5" s="841">
        <v>10846</v>
      </c>
      <c r="T5" s="841">
        <v>13287</v>
      </c>
      <c r="U5" s="841">
        <v>1355</v>
      </c>
      <c r="V5" s="841">
        <v>2641</v>
      </c>
    </row>
    <row r="6" spans="1:25">
      <c r="A6" s="1122"/>
      <c r="B6" s="24">
        <v>41639</v>
      </c>
      <c r="C6" s="841">
        <v>1670</v>
      </c>
      <c r="D6" s="841">
        <v>1526</v>
      </c>
      <c r="E6" s="841">
        <v>1622</v>
      </c>
      <c r="F6" s="841">
        <v>1605</v>
      </c>
      <c r="G6" s="841">
        <v>2115</v>
      </c>
      <c r="H6" s="841">
        <v>1960</v>
      </c>
      <c r="I6" s="841">
        <v>2150</v>
      </c>
      <c r="J6" s="841">
        <v>2027</v>
      </c>
      <c r="K6" s="841">
        <v>2198</v>
      </c>
      <c r="L6" s="841">
        <v>2117</v>
      </c>
      <c r="M6" s="841">
        <v>4900</v>
      </c>
      <c r="N6" s="841">
        <v>4598</v>
      </c>
      <c r="O6" s="841">
        <v>9152</v>
      </c>
      <c r="P6" s="841">
        <v>8386</v>
      </c>
      <c r="Q6" s="841">
        <v>25334</v>
      </c>
      <c r="R6" s="841">
        <v>24582</v>
      </c>
      <c r="S6" s="841">
        <v>10870</v>
      </c>
      <c r="T6" s="841">
        <v>13545</v>
      </c>
      <c r="U6" s="841">
        <v>1111</v>
      </c>
      <c r="V6" s="841">
        <v>2338</v>
      </c>
    </row>
    <row r="7" spans="1:25">
      <c r="A7" s="1122"/>
      <c r="B7" s="24">
        <v>36891</v>
      </c>
      <c r="C7" s="841">
        <v>1521</v>
      </c>
      <c r="D7" s="841">
        <v>1438</v>
      </c>
      <c r="E7" s="841">
        <v>1616</v>
      </c>
      <c r="F7" s="841">
        <v>1480</v>
      </c>
      <c r="G7" s="841">
        <v>2364</v>
      </c>
      <c r="H7" s="841">
        <v>2274</v>
      </c>
      <c r="I7" s="841">
        <v>2732</v>
      </c>
      <c r="J7" s="841">
        <v>2484</v>
      </c>
      <c r="K7" s="841">
        <v>2715</v>
      </c>
      <c r="L7" s="841">
        <v>2415</v>
      </c>
      <c r="M7" s="841">
        <v>4938</v>
      </c>
      <c r="N7" s="841">
        <v>4628</v>
      </c>
      <c r="O7" s="841">
        <v>7965</v>
      </c>
      <c r="P7" s="841">
        <v>7591</v>
      </c>
      <c r="Q7" s="841">
        <v>26259</v>
      </c>
      <c r="R7" s="841">
        <v>26095</v>
      </c>
      <c r="S7" s="841">
        <v>8726</v>
      </c>
      <c r="T7" s="841">
        <v>11841</v>
      </c>
      <c r="U7" s="841">
        <v>496</v>
      </c>
      <c r="V7" s="841">
        <v>1597</v>
      </c>
    </row>
    <row r="8" spans="1:25">
      <c r="A8" s="1123" t="s">
        <v>1924</v>
      </c>
      <c r="B8" s="1123"/>
      <c r="C8" s="1123"/>
      <c r="D8" s="1123"/>
      <c r="E8" s="1123"/>
      <c r="F8" s="1123"/>
    </row>
  </sheetData>
  <mergeCells count="15">
    <mergeCell ref="A8:F8"/>
    <mergeCell ref="U3:V3"/>
    <mergeCell ref="A5:A7"/>
    <mergeCell ref="C2:V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2:A4"/>
    <mergeCell ref="B2:B4"/>
  </mergeCell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sqref="A1:I1"/>
    </sheetView>
  </sheetViews>
  <sheetFormatPr baseColWidth="10" defaultColWidth="11.25" defaultRowHeight="12.75"/>
  <cols>
    <col min="1" max="5" width="11.25" style="154"/>
    <col min="6" max="6" width="10.375" style="154" customWidth="1"/>
    <col min="7" max="16384" width="11.25" style="154"/>
  </cols>
  <sheetData>
    <row r="1" spans="1:10" ht="30" customHeight="1">
      <c r="A1" s="1203" t="s">
        <v>1895</v>
      </c>
      <c r="B1" s="1203"/>
      <c r="C1" s="1203"/>
      <c r="D1" s="1203"/>
      <c r="E1" s="1203"/>
      <c r="F1" s="1203"/>
      <c r="G1" s="1203"/>
      <c r="H1" s="1203"/>
      <c r="I1" s="1203"/>
      <c r="J1" s="153"/>
    </row>
    <row r="2" spans="1:10" ht="25.5" customHeight="1">
      <c r="A2" s="159"/>
      <c r="B2" s="1212" t="s">
        <v>190</v>
      </c>
      <c r="C2" s="1212"/>
      <c r="D2" s="1212"/>
      <c r="E2" s="1212"/>
      <c r="F2" s="1212" t="s">
        <v>189</v>
      </c>
      <c r="G2" s="1212"/>
      <c r="H2" s="1212"/>
      <c r="I2" s="1212"/>
    </row>
    <row r="3" spans="1:10" ht="25.5">
      <c r="A3" s="161" t="s">
        <v>5</v>
      </c>
      <c r="B3" s="155" t="s">
        <v>185</v>
      </c>
      <c r="C3" s="155" t="s">
        <v>188</v>
      </c>
      <c r="D3" s="155" t="s">
        <v>183</v>
      </c>
      <c r="E3" s="155" t="s">
        <v>7</v>
      </c>
      <c r="F3" s="155" t="s">
        <v>185</v>
      </c>
      <c r="G3" s="155" t="s">
        <v>188</v>
      </c>
      <c r="H3" s="155" t="s">
        <v>183</v>
      </c>
      <c r="I3" s="155" t="s">
        <v>7</v>
      </c>
    </row>
    <row r="4" spans="1:10">
      <c r="A4" s="159"/>
      <c r="B4" s="1213" t="s">
        <v>66</v>
      </c>
      <c r="C4" s="1213"/>
      <c r="D4" s="1213"/>
      <c r="E4" s="1213"/>
      <c r="F4" s="1213" t="s">
        <v>182</v>
      </c>
      <c r="G4" s="1213"/>
      <c r="H4" s="1213"/>
      <c r="I4" s="1213"/>
    </row>
    <row r="5" spans="1:10">
      <c r="A5" s="161">
        <v>2006</v>
      </c>
      <c r="B5" s="871">
        <v>1502</v>
      </c>
      <c r="C5" s="871">
        <v>524</v>
      </c>
      <c r="D5" s="871">
        <v>658</v>
      </c>
      <c r="E5" s="871">
        <f t="shared" ref="E5:E12" si="0">SUM(B5:D5)</f>
        <v>2684</v>
      </c>
      <c r="F5" s="166">
        <f t="shared" ref="F5:H12" si="1">B5/$E5*100</f>
        <v>55.961251862891203</v>
      </c>
      <c r="G5" s="166">
        <f t="shared" si="1"/>
        <v>19.523099850968702</v>
      </c>
      <c r="H5" s="166">
        <f t="shared" si="1"/>
        <v>24.515648286140092</v>
      </c>
      <c r="I5" s="407">
        <f t="shared" ref="I5:I12" si="2">SUM(F5:H5)</f>
        <v>100</v>
      </c>
    </row>
    <row r="6" spans="1:10">
      <c r="A6" s="161">
        <v>2007</v>
      </c>
      <c r="B6" s="871">
        <v>1494</v>
      </c>
      <c r="C6" s="871">
        <v>575</v>
      </c>
      <c r="D6" s="871">
        <v>685</v>
      </c>
      <c r="E6" s="871">
        <f t="shared" si="0"/>
        <v>2754</v>
      </c>
      <c r="F6" s="166">
        <f t="shared" si="1"/>
        <v>54.248366013071895</v>
      </c>
      <c r="G6" s="166">
        <f t="shared" si="1"/>
        <v>20.878721859114016</v>
      </c>
      <c r="H6" s="166">
        <f t="shared" si="1"/>
        <v>24.872912127814089</v>
      </c>
      <c r="I6" s="407">
        <f t="shared" si="2"/>
        <v>100</v>
      </c>
    </row>
    <row r="7" spans="1:10">
      <c r="A7" s="161">
        <v>2008</v>
      </c>
      <c r="B7" s="871">
        <v>1428</v>
      </c>
      <c r="C7" s="871">
        <v>646</v>
      </c>
      <c r="D7" s="871">
        <v>751</v>
      </c>
      <c r="E7" s="871">
        <f t="shared" si="0"/>
        <v>2825</v>
      </c>
      <c r="F7" s="166">
        <f t="shared" si="1"/>
        <v>50.548672566371678</v>
      </c>
      <c r="G7" s="166">
        <f t="shared" si="1"/>
        <v>22.867256637168143</v>
      </c>
      <c r="H7" s="166">
        <f t="shared" si="1"/>
        <v>26.584070796460178</v>
      </c>
      <c r="I7" s="407">
        <f t="shared" si="2"/>
        <v>100</v>
      </c>
    </row>
    <row r="8" spans="1:10">
      <c r="A8" s="161">
        <v>2009</v>
      </c>
      <c r="B8" s="871">
        <v>1181</v>
      </c>
      <c r="C8" s="871">
        <v>670</v>
      </c>
      <c r="D8" s="871">
        <v>880</v>
      </c>
      <c r="E8" s="871">
        <f t="shared" si="0"/>
        <v>2731</v>
      </c>
      <c r="F8" s="166">
        <f t="shared" si="1"/>
        <v>43.244232881728308</v>
      </c>
      <c r="G8" s="166">
        <f t="shared" si="1"/>
        <v>24.533138044672281</v>
      </c>
      <c r="H8" s="166">
        <f t="shared" si="1"/>
        <v>32.222629073599414</v>
      </c>
      <c r="I8" s="407">
        <f t="shared" si="2"/>
        <v>100</v>
      </c>
    </row>
    <row r="9" spans="1:10">
      <c r="A9" s="161">
        <v>2010</v>
      </c>
      <c r="B9" s="871">
        <v>1044</v>
      </c>
      <c r="C9" s="871">
        <v>719</v>
      </c>
      <c r="D9" s="871">
        <v>996</v>
      </c>
      <c r="E9" s="871">
        <f t="shared" si="0"/>
        <v>2759</v>
      </c>
      <c r="F9" s="166">
        <f t="shared" si="1"/>
        <v>37.839797027908659</v>
      </c>
      <c r="G9" s="166">
        <f t="shared" si="1"/>
        <v>26.060166727075028</v>
      </c>
      <c r="H9" s="166">
        <f t="shared" si="1"/>
        <v>36.100036245016312</v>
      </c>
      <c r="I9" s="407">
        <f t="shared" si="2"/>
        <v>100</v>
      </c>
    </row>
    <row r="10" spans="1:10">
      <c r="A10" s="161">
        <v>2011</v>
      </c>
      <c r="B10" s="871">
        <v>996</v>
      </c>
      <c r="C10" s="871">
        <v>764</v>
      </c>
      <c r="D10" s="871">
        <v>1092</v>
      </c>
      <c r="E10" s="871">
        <f t="shared" si="0"/>
        <v>2852</v>
      </c>
      <c r="F10" s="166">
        <f t="shared" si="1"/>
        <v>34.922861150070126</v>
      </c>
      <c r="G10" s="166">
        <f t="shared" si="1"/>
        <v>26.788218793828893</v>
      </c>
      <c r="H10" s="166">
        <f t="shared" si="1"/>
        <v>38.288920056100984</v>
      </c>
      <c r="I10" s="407">
        <f t="shared" si="2"/>
        <v>100</v>
      </c>
    </row>
    <row r="11" spans="1:10">
      <c r="A11" s="161">
        <v>2012</v>
      </c>
      <c r="B11" s="871">
        <v>818</v>
      </c>
      <c r="C11" s="871">
        <v>837</v>
      </c>
      <c r="D11" s="871">
        <v>1251</v>
      </c>
      <c r="E11" s="871">
        <f t="shared" si="0"/>
        <v>2906</v>
      </c>
      <c r="F11" s="166">
        <f t="shared" si="1"/>
        <v>28.148657949070888</v>
      </c>
      <c r="G11" s="166">
        <f t="shared" si="1"/>
        <v>28.802477632484514</v>
      </c>
      <c r="H11" s="166">
        <f t="shared" si="1"/>
        <v>43.048864418444602</v>
      </c>
      <c r="I11" s="407">
        <f t="shared" si="2"/>
        <v>100</v>
      </c>
    </row>
    <row r="12" spans="1:10">
      <c r="A12" s="170">
        <v>2013</v>
      </c>
      <c r="B12" s="871">
        <v>678</v>
      </c>
      <c r="C12" s="871">
        <v>770</v>
      </c>
      <c r="D12" s="871">
        <v>1594</v>
      </c>
      <c r="E12" s="871">
        <f t="shared" si="0"/>
        <v>3042</v>
      </c>
      <c r="F12" s="166">
        <f t="shared" si="1"/>
        <v>22.287968441814595</v>
      </c>
      <c r="G12" s="166">
        <f t="shared" si="1"/>
        <v>25.312294543063775</v>
      </c>
      <c r="H12" s="166">
        <f t="shared" si="1"/>
        <v>52.39973701512163</v>
      </c>
      <c r="I12" s="407">
        <f t="shared" si="2"/>
        <v>100</v>
      </c>
    </row>
    <row r="13" spans="1:10" s="145" customFormat="1" ht="13.5">
      <c r="A13" s="142" t="s">
        <v>221</v>
      </c>
    </row>
    <row r="14" spans="1:10" ht="14.25">
      <c r="A14" s="131"/>
    </row>
    <row r="15" spans="1:10" s="151" customFormat="1" ht="12" customHeight="1">
      <c r="A15" s="152" t="s">
        <v>649</v>
      </c>
    </row>
    <row r="16" spans="1:10" s="151" customFormat="1" ht="12">
      <c r="A16" s="150" t="s">
        <v>160</v>
      </c>
    </row>
    <row r="17" spans="1:1" s="151" customFormat="1" ht="12" customHeight="1">
      <c r="A17" s="150" t="s">
        <v>159</v>
      </c>
    </row>
    <row r="18" spans="1:1" ht="13.9" customHeight="1"/>
  </sheetData>
  <mergeCells count="5">
    <mergeCell ref="B2:E2"/>
    <mergeCell ref="F2:I2"/>
    <mergeCell ref="B4:E4"/>
    <mergeCell ref="F4:I4"/>
    <mergeCell ref="A1:I1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workbookViewId="0">
      <selection sqref="A1:I1"/>
    </sheetView>
  </sheetViews>
  <sheetFormatPr baseColWidth="10" defaultColWidth="11.25" defaultRowHeight="12.75"/>
  <cols>
    <col min="1" max="16384" width="11.25" style="224"/>
  </cols>
  <sheetData>
    <row r="1" spans="1:10" ht="30" customHeight="1">
      <c r="A1" s="1223" t="s">
        <v>1839</v>
      </c>
      <c r="B1" s="1223"/>
      <c r="C1" s="1223"/>
      <c r="D1" s="1223"/>
      <c r="E1" s="1223"/>
      <c r="F1" s="1223"/>
      <c r="G1" s="1223"/>
      <c r="H1" s="1223"/>
      <c r="I1" s="1223"/>
      <c r="J1" s="223"/>
    </row>
    <row r="2" spans="1:10" ht="25.5">
      <c r="A2" s="161" t="s">
        <v>5</v>
      </c>
      <c r="B2" s="160" t="s">
        <v>185</v>
      </c>
      <c r="C2" s="160" t="s">
        <v>188</v>
      </c>
      <c r="D2" s="160" t="s">
        <v>183</v>
      </c>
      <c r="E2" s="160" t="s">
        <v>7</v>
      </c>
      <c r="F2" s="160" t="s">
        <v>185</v>
      </c>
      <c r="G2" s="160" t="s">
        <v>188</v>
      </c>
      <c r="H2" s="160" t="s">
        <v>183</v>
      </c>
      <c r="I2" s="160" t="s">
        <v>7</v>
      </c>
    </row>
    <row r="3" spans="1:10">
      <c r="A3" s="159"/>
      <c r="B3" s="1219" t="s">
        <v>66</v>
      </c>
      <c r="C3" s="1219"/>
      <c r="D3" s="1219"/>
      <c r="E3" s="1219"/>
      <c r="F3" s="1219" t="s">
        <v>182</v>
      </c>
      <c r="G3" s="1219"/>
      <c r="H3" s="1219"/>
      <c r="I3" s="1219"/>
    </row>
    <row r="4" spans="1:10">
      <c r="A4" s="161">
        <v>2006</v>
      </c>
      <c r="B4" s="871">
        <v>176754</v>
      </c>
      <c r="C4" s="871">
        <v>31034</v>
      </c>
      <c r="D4" s="871">
        <v>22753</v>
      </c>
      <c r="E4" s="871">
        <f t="shared" ref="E4:E11" si="0">SUM(B4:D4)</f>
        <v>230541</v>
      </c>
      <c r="F4" s="166">
        <f t="shared" ref="F4:H11" si="1">B4/$E4*100</f>
        <v>76.669225864379882</v>
      </c>
      <c r="G4" s="166">
        <f t="shared" si="1"/>
        <v>13.46137997145844</v>
      </c>
      <c r="H4" s="166">
        <f t="shared" si="1"/>
        <v>9.8693941641616885</v>
      </c>
      <c r="I4" s="407">
        <f t="shared" ref="I4:I11" si="2">SUM(F4:H4)</f>
        <v>100.00000000000001</v>
      </c>
    </row>
    <row r="5" spans="1:10">
      <c r="A5" s="161">
        <v>2007</v>
      </c>
      <c r="B5" s="871">
        <v>172626</v>
      </c>
      <c r="C5" s="871">
        <v>33931</v>
      </c>
      <c r="D5" s="871">
        <v>25815</v>
      </c>
      <c r="E5" s="871">
        <f t="shared" si="0"/>
        <v>232372</v>
      </c>
      <c r="F5" s="166">
        <f t="shared" si="1"/>
        <v>74.288640627958614</v>
      </c>
      <c r="G5" s="166">
        <f t="shared" si="1"/>
        <v>14.602017454770799</v>
      </c>
      <c r="H5" s="166">
        <f t="shared" si="1"/>
        <v>11.109341917270584</v>
      </c>
      <c r="I5" s="407">
        <f t="shared" si="2"/>
        <v>100</v>
      </c>
    </row>
    <row r="6" spans="1:10">
      <c r="A6" s="161">
        <v>2008</v>
      </c>
      <c r="B6" s="871">
        <v>163656</v>
      </c>
      <c r="C6" s="871">
        <v>38853</v>
      </c>
      <c r="D6" s="871">
        <v>28825</v>
      </c>
      <c r="E6" s="871">
        <f t="shared" si="0"/>
        <v>231334</v>
      </c>
      <c r="F6" s="166">
        <f t="shared" si="1"/>
        <v>70.744464713358184</v>
      </c>
      <c r="G6" s="166">
        <f t="shared" si="1"/>
        <v>16.79519655562952</v>
      </c>
      <c r="H6" s="166">
        <f t="shared" si="1"/>
        <v>12.460338731012301</v>
      </c>
      <c r="I6" s="407">
        <f t="shared" si="2"/>
        <v>100</v>
      </c>
    </row>
    <row r="7" spans="1:10">
      <c r="A7" s="161">
        <v>2009</v>
      </c>
      <c r="B7" s="871">
        <v>150003</v>
      </c>
      <c r="C7" s="871">
        <v>46119</v>
      </c>
      <c r="D7" s="871">
        <v>32851</v>
      </c>
      <c r="E7" s="871">
        <f t="shared" si="0"/>
        <v>228973</v>
      </c>
      <c r="F7" s="166">
        <f t="shared" si="1"/>
        <v>65.51121747979019</v>
      </c>
      <c r="G7" s="166">
        <f t="shared" si="1"/>
        <v>20.141676092814436</v>
      </c>
      <c r="H7" s="166">
        <f t="shared" si="1"/>
        <v>14.347106427395371</v>
      </c>
      <c r="I7" s="407">
        <f t="shared" si="2"/>
        <v>100</v>
      </c>
    </row>
    <row r="8" spans="1:10">
      <c r="A8" s="161">
        <v>2010</v>
      </c>
      <c r="B8" s="871">
        <v>143334</v>
      </c>
      <c r="C8" s="871">
        <v>46354</v>
      </c>
      <c r="D8" s="871">
        <v>36721</v>
      </c>
      <c r="E8" s="871">
        <f t="shared" si="0"/>
        <v>226409</v>
      </c>
      <c r="F8" s="166">
        <f t="shared" si="1"/>
        <v>63.307554028329264</v>
      </c>
      <c r="G8" s="166">
        <f t="shared" si="1"/>
        <v>20.473567746865186</v>
      </c>
      <c r="H8" s="166">
        <f t="shared" si="1"/>
        <v>16.21887822480555</v>
      </c>
      <c r="I8" s="407">
        <f t="shared" si="2"/>
        <v>100</v>
      </c>
    </row>
    <row r="9" spans="1:10">
      <c r="A9" s="161">
        <v>2011</v>
      </c>
      <c r="B9" s="871">
        <v>132107</v>
      </c>
      <c r="C9" s="871">
        <v>48291</v>
      </c>
      <c r="D9" s="871">
        <v>40954</v>
      </c>
      <c r="E9" s="871">
        <f t="shared" si="0"/>
        <v>221352</v>
      </c>
      <c r="F9" s="166">
        <f t="shared" si="1"/>
        <v>59.681864180129388</v>
      </c>
      <c r="G9" s="166">
        <f t="shared" si="1"/>
        <v>21.816382955654344</v>
      </c>
      <c r="H9" s="166">
        <f t="shared" si="1"/>
        <v>18.501752864216272</v>
      </c>
      <c r="I9" s="407">
        <f t="shared" si="2"/>
        <v>100</v>
      </c>
    </row>
    <row r="10" spans="1:10">
      <c r="A10" s="161">
        <v>2012</v>
      </c>
      <c r="B10" s="871">
        <v>116134</v>
      </c>
      <c r="C10" s="871">
        <v>53759</v>
      </c>
      <c r="D10" s="871">
        <v>46174</v>
      </c>
      <c r="E10" s="871">
        <f t="shared" si="0"/>
        <v>216067</v>
      </c>
      <c r="F10" s="166">
        <f t="shared" si="1"/>
        <v>53.749068575950979</v>
      </c>
      <c r="G10" s="166">
        <f t="shared" si="1"/>
        <v>24.880708298814717</v>
      </c>
      <c r="H10" s="166">
        <f t="shared" si="1"/>
        <v>21.370223125234304</v>
      </c>
      <c r="I10" s="407">
        <f t="shared" si="2"/>
        <v>100</v>
      </c>
    </row>
    <row r="11" spans="1:10">
      <c r="A11" s="161">
        <v>2013</v>
      </c>
      <c r="B11" s="871">
        <v>106161</v>
      </c>
      <c r="C11" s="871">
        <v>55515</v>
      </c>
      <c r="D11" s="871">
        <v>51007</v>
      </c>
      <c r="E11" s="871">
        <f t="shared" si="0"/>
        <v>212683</v>
      </c>
      <c r="F11" s="166">
        <f t="shared" si="1"/>
        <v>49.915131909931681</v>
      </c>
      <c r="G11" s="166">
        <f t="shared" si="1"/>
        <v>26.10222725840805</v>
      </c>
      <c r="H11" s="166">
        <f t="shared" si="1"/>
        <v>23.982640831660266</v>
      </c>
      <c r="I11" s="407">
        <f t="shared" si="2"/>
        <v>100</v>
      </c>
    </row>
    <row r="12" spans="1:10">
      <c r="A12" s="1221" t="s">
        <v>170</v>
      </c>
      <c r="B12" s="1221"/>
      <c r="C12" s="1221"/>
      <c r="D12" s="1221"/>
      <c r="E12" s="1221"/>
      <c r="F12" s="1221"/>
      <c r="G12" s="1221"/>
      <c r="H12" s="1221"/>
      <c r="I12" s="1221"/>
    </row>
    <row r="13" spans="1:10">
      <c r="A13" s="1222"/>
      <c r="B13" s="1222"/>
      <c r="C13" s="1222"/>
      <c r="D13" s="1222"/>
      <c r="E13" s="1222"/>
      <c r="F13" s="1222"/>
      <c r="G13" s="1222"/>
      <c r="H13" s="1222"/>
      <c r="I13" s="1222"/>
    </row>
  </sheetData>
  <mergeCells count="4">
    <mergeCell ref="B3:E3"/>
    <mergeCell ref="F3:I3"/>
    <mergeCell ref="A12:I13"/>
    <mergeCell ref="A1:I1"/>
  </mergeCell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sqref="A1:G1"/>
    </sheetView>
  </sheetViews>
  <sheetFormatPr baseColWidth="10" defaultColWidth="11.25" defaultRowHeight="12.75"/>
  <cols>
    <col min="1" max="2" width="11.25" style="154"/>
    <col min="3" max="3" width="13.75" style="154" customWidth="1"/>
    <col min="4" max="5" width="11.25" style="154"/>
    <col min="6" max="6" width="13.25" style="154" customWidth="1"/>
    <col min="7" max="16384" width="11.25" style="154"/>
  </cols>
  <sheetData>
    <row r="1" spans="1:10" s="238" customFormat="1" ht="30" customHeight="1">
      <c r="A1" s="1203" t="s">
        <v>1840</v>
      </c>
      <c r="B1" s="1203"/>
      <c r="C1" s="1203"/>
      <c r="D1" s="1203"/>
      <c r="E1" s="1203"/>
      <c r="F1" s="1203"/>
      <c r="G1" s="1203"/>
      <c r="H1" s="237"/>
      <c r="I1" s="237"/>
      <c r="J1" s="237"/>
    </row>
    <row r="2" spans="1:10" ht="16.899999999999999" customHeight="1">
      <c r="A2" s="1225"/>
      <c r="B2" s="1229" t="s">
        <v>1802</v>
      </c>
      <c r="C2" s="1212" t="s">
        <v>196</v>
      </c>
      <c r="D2" s="1226" t="s">
        <v>7</v>
      </c>
      <c r="E2" s="1229" t="s">
        <v>1802</v>
      </c>
      <c r="F2" s="1212" t="s">
        <v>196</v>
      </c>
      <c r="G2" s="1227" t="s">
        <v>7</v>
      </c>
    </row>
    <row r="3" spans="1:10">
      <c r="A3" s="1225"/>
      <c r="B3" s="1228"/>
      <c r="C3" s="1212"/>
      <c r="D3" s="1226"/>
      <c r="E3" s="1228"/>
      <c r="F3" s="1212"/>
      <c r="G3" s="1228"/>
    </row>
    <row r="4" spans="1:10">
      <c r="A4" s="159"/>
      <c r="B4" s="1212" t="s">
        <v>66</v>
      </c>
      <c r="C4" s="1212"/>
      <c r="D4" s="1212"/>
      <c r="E4" s="1224" t="s">
        <v>161</v>
      </c>
      <c r="F4" s="1224"/>
      <c r="G4" s="1224"/>
    </row>
    <row r="5" spans="1:10">
      <c r="A5" s="1219" t="s">
        <v>57</v>
      </c>
      <c r="B5" s="1219"/>
      <c r="C5" s="1219"/>
      <c r="D5" s="1219"/>
      <c r="E5" s="1219"/>
      <c r="F5" s="1219"/>
      <c r="G5" s="1219"/>
    </row>
    <row r="6" spans="1:10">
      <c r="A6" s="161">
        <v>2006</v>
      </c>
      <c r="B6" s="871">
        <v>249</v>
      </c>
      <c r="C6" s="871">
        <v>2836</v>
      </c>
      <c r="D6" s="871">
        <v>3085</v>
      </c>
      <c r="E6" s="226">
        <f t="shared" ref="E6:G13" si="0">B6/$D6</f>
        <v>8.0713128038897894E-2</v>
      </c>
      <c r="F6" s="226">
        <f t="shared" si="0"/>
        <v>0.91928687196110215</v>
      </c>
      <c r="G6" s="226">
        <f t="shared" si="0"/>
        <v>1</v>
      </c>
    </row>
    <row r="7" spans="1:10">
      <c r="A7" s="161">
        <v>2007</v>
      </c>
      <c r="B7" s="871">
        <v>250</v>
      </c>
      <c r="C7" s="871">
        <v>2947</v>
      </c>
      <c r="D7" s="871">
        <v>3197</v>
      </c>
      <c r="E7" s="226">
        <f t="shared" si="0"/>
        <v>7.8198310916484201E-2</v>
      </c>
      <c r="F7" s="226">
        <f t="shared" si="0"/>
        <v>0.92180168908351579</v>
      </c>
      <c r="G7" s="226">
        <f t="shared" si="0"/>
        <v>1</v>
      </c>
    </row>
    <row r="8" spans="1:10">
      <c r="A8" s="161">
        <v>2008</v>
      </c>
      <c r="B8" s="871">
        <v>248</v>
      </c>
      <c r="C8" s="871">
        <v>3050</v>
      </c>
      <c r="D8" s="871">
        <v>3298</v>
      </c>
      <c r="E8" s="226">
        <f t="shared" si="0"/>
        <v>7.5197089144936322E-2</v>
      </c>
      <c r="F8" s="226">
        <f t="shared" si="0"/>
        <v>0.92480291085506372</v>
      </c>
      <c r="G8" s="226">
        <f t="shared" si="0"/>
        <v>1</v>
      </c>
    </row>
    <row r="9" spans="1:10">
      <c r="A9" s="161">
        <v>2009</v>
      </c>
      <c r="B9" s="871">
        <v>221</v>
      </c>
      <c r="C9" s="871">
        <v>3054</v>
      </c>
      <c r="D9" s="871">
        <v>3275</v>
      </c>
      <c r="E9" s="226">
        <f t="shared" si="0"/>
        <v>6.7480916030534355E-2</v>
      </c>
      <c r="F9" s="226">
        <f t="shared" si="0"/>
        <v>0.9325190839694657</v>
      </c>
      <c r="G9" s="226">
        <f t="shared" si="0"/>
        <v>1</v>
      </c>
    </row>
    <row r="10" spans="1:10">
      <c r="A10" s="161">
        <v>2010</v>
      </c>
      <c r="B10" s="871">
        <v>231</v>
      </c>
      <c r="C10" s="871">
        <v>3101</v>
      </c>
      <c r="D10" s="871">
        <v>3332</v>
      </c>
      <c r="E10" s="226">
        <f t="shared" si="0"/>
        <v>6.9327731092436978E-2</v>
      </c>
      <c r="F10" s="226">
        <f t="shared" si="0"/>
        <v>0.93067226890756305</v>
      </c>
      <c r="G10" s="226">
        <f t="shared" si="0"/>
        <v>1</v>
      </c>
    </row>
    <row r="11" spans="1:10">
      <c r="A11" s="161">
        <v>2011</v>
      </c>
      <c r="B11" s="871">
        <v>234</v>
      </c>
      <c r="C11" s="871">
        <v>3303</v>
      </c>
      <c r="D11" s="871">
        <v>3537</v>
      </c>
      <c r="E11" s="226">
        <f t="shared" si="0"/>
        <v>6.6157760814249358E-2</v>
      </c>
      <c r="F11" s="226">
        <f t="shared" si="0"/>
        <v>0.9338422391857506</v>
      </c>
      <c r="G11" s="226">
        <f t="shared" si="0"/>
        <v>1</v>
      </c>
    </row>
    <row r="12" spans="1:10">
      <c r="A12" s="161">
        <v>2012</v>
      </c>
      <c r="B12" s="871">
        <v>228</v>
      </c>
      <c r="C12" s="871">
        <v>3448</v>
      </c>
      <c r="D12" s="871">
        <v>3676</v>
      </c>
      <c r="E12" s="226">
        <f t="shared" si="0"/>
        <v>6.2023939064200215E-2</v>
      </c>
      <c r="F12" s="226">
        <f t="shared" si="0"/>
        <v>0.93797606093579977</v>
      </c>
      <c r="G12" s="226">
        <f t="shared" si="0"/>
        <v>1</v>
      </c>
    </row>
    <row r="13" spans="1:10">
      <c r="A13" s="161">
        <v>2013</v>
      </c>
      <c r="B13" s="871">
        <v>263</v>
      </c>
      <c r="C13" s="871">
        <v>3558</v>
      </c>
      <c r="D13" s="871">
        <v>3821</v>
      </c>
      <c r="E13" s="226">
        <f t="shared" si="0"/>
        <v>6.8830149175608479E-2</v>
      </c>
      <c r="F13" s="226">
        <f t="shared" si="0"/>
        <v>0.93116985082439152</v>
      </c>
      <c r="G13" s="226">
        <f t="shared" si="0"/>
        <v>1</v>
      </c>
    </row>
    <row r="14" spans="1:10">
      <c r="A14" s="1218" t="s">
        <v>53</v>
      </c>
      <c r="B14" s="1218"/>
      <c r="C14" s="1218"/>
      <c r="D14" s="1218"/>
      <c r="E14" s="1218"/>
      <c r="F14" s="1218"/>
      <c r="G14" s="1218"/>
    </row>
    <row r="15" spans="1:10">
      <c r="A15" s="161">
        <v>2006</v>
      </c>
      <c r="B15" s="871">
        <v>67182</v>
      </c>
      <c r="C15" s="871">
        <v>127129</v>
      </c>
      <c r="D15" s="871">
        <v>194311</v>
      </c>
      <c r="E15" s="226">
        <f t="shared" ref="E15:G22" si="1">B15/$D15</f>
        <v>0.3457447082254736</v>
      </c>
      <c r="F15" s="226">
        <f t="shared" si="1"/>
        <v>0.65425529177452635</v>
      </c>
      <c r="G15" s="226">
        <f t="shared" si="1"/>
        <v>1</v>
      </c>
    </row>
    <row r="16" spans="1:10">
      <c r="A16" s="161">
        <v>2007</v>
      </c>
      <c r="B16" s="871">
        <v>68149</v>
      </c>
      <c r="C16" s="871">
        <v>131272</v>
      </c>
      <c r="D16" s="871">
        <v>199421</v>
      </c>
      <c r="E16" s="226">
        <f t="shared" si="1"/>
        <v>0.3417343208588865</v>
      </c>
      <c r="F16" s="226">
        <f t="shared" si="1"/>
        <v>0.65826567914111356</v>
      </c>
      <c r="G16" s="226">
        <f t="shared" si="1"/>
        <v>1</v>
      </c>
    </row>
    <row r="17" spans="1:7">
      <c r="A17" s="161">
        <v>2008</v>
      </c>
      <c r="B17" s="871">
        <v>66636</v>
      </c>
      <c r="C17" s="871">
        <v>134928</v>
      </c>
      <c r="D17" s="871">
        <v>201564</v>
      </c>
      <c r="E17" s="226">
        <f t="shared" si="1"/>
        <v>0.33059474906233255</v>
      </c>
      <c r="F17" s="226">
        <f t="shared" si="1"/>
        <v>0.66940525093766745</v>
      </c>
      <c r="G17" s="226">
        <f t="shared" si="1"/>
        <v>1</v>
      </c>
    </row>
    <row r="18" spans="1:7">
      <c r="A18" s="161">
        <v>2009</v>
      </c>
      <c r="B18" s="871">
        <v>66580</v>
      </c>
      <c r="C18" s="871">
        <v>137176</v>
      </c>
      <c r="D18" s="871">
        <v>203756</v>
      </c>
      <c r="E18" s="226">
        <f t="shared" si="1"/>
        <v>0.32676338365495983</v>
      </c>
      <c r="F18" s="226">
        <f t="shared" si="1"/>
        <v>0.67323661634504017</v>
      </c>
      <c r="G18" s="226">
        <f t="shared" si="1"/>
        <v>1</v>
      </c>
    </row>
    <row r="19" spans="1:7">
      <c r="A19" s="161">
        <v>2010</v>
      </c>
      <c r="B19" s="871">
        <v>66612</v>
      </c>
      <c r="C19" s="871">
        <v>139200</v>
      </c>
      <c r="D19" s="871">
        <v>205812</v>
      </c>
      <c r="E19" s="226">
        <f t="shared" si="1"/>
        <v>0.32365459739956853</v>
      </c>
      <c r="F19" s="226">
        <f t="shared" si="1"/>
        <v>0.67634540260043141</v>
      </c>
      <c r="G19" s="226">
        <f t="shared" si="1"/>
        <v>1</v>
      </c>
    </row>
    <row r="20" spans="1:7">
      <c r="A20" s="161">
        <v>2011</v>
      </c>
      <c r="B20" s="871">
        <v>67489</v>
      </c>
      <c r="C20" s="871">
        <v>142667</v>
      </c>
      <c r="D20" s="871">
        <v>210156</v>
      </c>
      <c r="E20" s="226">
        <f t="shared" si="1"/>
        <v>0.32113763109309273</v>
      </c>
      <c r="F20" s="226">
        <f t="shared" si="1"/>
        <v>0.67886236890690721</v>
      </c>
      <c r="G20" s="226">
        <f t="shared" si="1"/>
        <v>1</v>
      </c>
    </row>
    <row r="21" spans="1:7">
      <c r="A21" s="161">
        <v>2012</v>
      </c>
      <c r="B21" s="871">
        <v>67412</v>
      </c>
      <c r="C21" s="871">
        <v>147717</v>
      </c>
      <c r="D21" s="871">
        <v>215129</v>
      </c>
      <c r="E21" s="226">
        <f t="shared" si="1"/>
        <v>0.31335617234310575</v>
      </c>
      <c r="F21" s="226">
        <f t="shared" si="1"/>
        <v>0.68664382765689425</v>
      </c>
      <c r="G21" s="226">
        <f t="shared" si="1"/>
        <v>1</v>
      </c>
    </row>
    <row r="22" spans="1:7">
      <c r="A22" s="161">
        <v>2013</v>
      </c>
      <c r="B22" s="871">
        <v>68238</v>
      </c>
      <c r="C22" s="871">
        <v>151035</v>
      </c>
      <c r="D22" s="871">
        <v>219273</v>
      </c>
      <c r="E22" s="226">
        <f t="shared" si="1"/>
        <v>0.31120110547126184</v>
      </c>
      <c r="F22" s="226">
        <f t="shared" si="1"/>
        <v>0.6887988945287381</v>
      </c>
      <c r="G22" s="226">
        <f t="shared" si="1"/>
        <v>1</v>
      </c>
    </row>
    <row r="23" spans="1:7" s="151" customFormat="1" ht="13.5">
      <c r="A23" s="142" t="s">
        <v>221</v>
      </c>
    </row>
    <row r="24" spans="1:7" s="151" customFormat="1" ht="12">
      <c r="A24" s="142" t="s">
        <v>191</v>
      </c>
    </row>
    <row r="25" spans="1:7">
      <c r="A25" s="122"/>
    </row>
    <row r="26" spans="1:7" s="145" customFormat="1" ht="12" customHeight="1">
      <c r="A26" s="146" t="s">
        <v>222</v>
      </c>
    </row>
    <row r="27" spans="1:7" s="145" customFormat="1" ht="12" customHeight="1">
      <c r="A27" s="149" t="s">
        <v>160</v>
      </c>
    </row>
    <row r="28" spans="1:7" s="145" customFormat="1" ht="12" customHeight="1">
      <c r="A28" s="149" t="s">
        <v>159</v>
      </c>
    </row>
  </sheetData>
  <mergeCells count="12">
    <mergeCell ref="A1:G1"/>
    <mergeCell ref="B4:D4"/>
    <mergeCell ref="E4:G4"/>
    <mergeCell ref="A5:G5"/>
    <mergeCell ref="A14:G14"/>
    <mergeCell ref="A2:A3"/>
    <mergeCell ref="C2:C3"/>
    <mergeCell ref="D2:D3"/>
    <mergeCell ref="F2:F3"/>
    <mergeCell ref="G2:G3"/>
    <mergeCell ref="B2:B3"/>
    <mergeCell ref="E2:E3"/>
  </mergeCell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>
      <selection sqref="A1:G1"/>
    </sheetView>
  </sheetViews>
  <sheetFormatPr baseColWidth="10" defaultColWidth="11.25" defaultRowHeight="12.75"/>
  <cols>
    <col min="1" max="1" width="18" style="154" customWidth="1"/>
    <col min="2" max="2" width="18.25" style="154" customWidth="1"/>
    <col min="3" max="3" width="16.875" style="154" customWidth="1"/>
    <col min="4" max="4" width="11.25" style="154"/>
    <col min="5" max="5" width="15.25" style="154" customWidth="1"/>
    <col min="6" max="6" width="16.375" style="154" customWidth="1"/>
    <col min="7" max="16384" width="11.25" style="154"/>
  </cols>
  <sheetData>
    <row r="1" spans="1:10" ht="30" customHeight="1">
      <c r="A1" s="1203" t="s">
        <v>1841</v>
      </c>
      <c r="B1" s="1203"/>
      <c r="C1" s="1203"/>
      <c r="D1" s="1203"/>
      <c r="E1" s="1203"/>
      <c r="F1" s="1203"/>
      <c r="G1" s="1203"/>
      <c r="H1" s="153"/>
      <c r="I1" s="153"/>
      <c r="J1" s="153"/>
    </row>
    <row r="2" spans="1:10" ht="31.9" customHeight="1">
      <c r="A2" s="161"/>
      <c r="B2" s="160" t="s">
        <v>201</v>
      </c>
      <c r="C2" s="160" t="s">
        <v>200</v>
      </c>
      <c r="D2" s="160" t="s">
        <v>7</v>
      </c>
      <c r="E2" s="160" t="s">
        <v>201</v>
      </c>
      <c r="F2" s="160" t="s">
        <v>200</v>
      </c>
      <c r="G2" s="160" t="s">
        <v>7</v>
      </c>
    </row>
    <row r="3" spans="1:10">
      <c r="A3" s="240"/>
      <c r="B3" s="1217" t="s">
        <v>66</v>
      </c>
      <c r="C3" s="1217"/>
      <c r="D3" s="1217"/>
      <c r="E3" s="1217" t="s">
        <v>182</v>
      </c>
      <c r="F3" s="1217"/>
      <c r="G3" s="1217"/>
    </row>
    <row r="4" spans="1:10">
      <c r="A4" s="1218" t="s">
        <v>57</v>
      </c>
      <c r="B4" s="1218"/>
      <c r="C4" s="1218"/>
      <c r="D4" s="1218"/>
      <c r="E4" s="1218"/>
      <c r="F4" s="1218"/>
      <c r="G4" s="1218"/>
    </row>
    <row r="5" spans="1:10">
      <c r="A5" s="161">
        <v>2006</v>
      </c>
      <c r="B5" s="156">
        <v>488</v>
      </c>
      <c r="C5" s="156">
        <v>134</v>
      </c>
      <c r="D5" s="157">
        <v>622</v>
      </c>
      <c r="E5" s="226">
        <f t="shared" ref="E5:G12" si="0">B5/$D5</f>
        <v>0.78456591639871387</v>
      </c>
      <c r="F5" s="226">
        <f t="shared" si="0"/>
        <v>0.21543408360128619</v>
      </c>
      <c r="G5" s="226">
        <f t="shared" si="0"/>
        <v>1</v>
      </c>
    </row>
    <row r="6" spans="1:10">
      <c r="A6" s="161">
        <v>2007</v>
      </c>
      <c r="B6" s="156">
        <v>493</v>
      </c>
      <c r="C6" s="156">
        <v>144</v>
      </c>
      <c r="D6" s="157">
        <v>637</v>
      </c>
      <c r="E6" s="226">
        <f t="shared" si="0"/>
        <v>0.77394034536891676</v>
      </c>
      <c r="F6" s="226">
        <f t="shared" si="0"/>
        <v>0.22605965463108321</v>
      </c>
      <c r="G6" s="226">
        <f t="shared" si="0"/>
        <v>1</v>
      </c>
    </row>
    <row r="7" spans="1:10">
      <c r="A7" s="161">
        <v>2008</v>
      </c>
      <c r="B7" s="156">
        <v>525</v>
      </c>
      <c r="C7" s="156">
        <v>149</v>
      </c>
      <c r="D7" s="157">
        <v>674</v>
      </c>
      <c r="E7" s="226">
        <f t="shared" si="0"/>
        <v>0.77893175074183973</v>
      </c>
      <c r="F7" s="226">
        <f t="shared" si="0"/>
        <v>0.22106824925816024</v>
      </c>
      <c r="G7" s="226">
        <f t="shared" si="0"/>
        <v>1</v>
      </c>
    </row>
    <row r="8" spans="1:10">
      <c r="A8" s="161">
        <v>2009</v>
      </c>
      <c r="B8" s="157">
        <v>528</v>
      </c>
      <c r="C8" s="156">
        <v>157</v>
      </c>
      <c r="D8" s="157">
        <v>685</v>
      </c>
      <c r="E8" s="226">
        <f t="shared" si="0"/>
        <v>0.77080291970802917</v>
      </c>
      <c r="F8" s="226">
        <f t="shared" si="0"/>
        <v>0.22919708029197081</v>
      </c>
      <c r="G8" s="226">
        <f t="shared" si="0"/>
        <v>1</v>
      </c>
    </row>
    <row r="9" spans="1:10">
      <c r="A9" s="161">
        <v>2010</v>
      </c>
      <c r="B9" s="157">
        <v>522</v>
      </c>
      <c r="C9" s="156">
        <v>146</v>
      </c>
      <c r="D9" s="157">
        <v>668</v>
      </c>
      <c r="E9" s="226">
        <f t="shared" si="0"/>
        <v>0.78143712574850299</v>
      </c>
      <c r="F9" s="226">
        <f t="shared" si="0"/>
        <v>0.21856287425149701</v>
      </c>
      <c r="G9" s="226">
        <f t="shared" si="0"/>
        <v>1</v>
      </c>
    </row>
    <row r="10" spans="1:10">
      <c r="A10" s="161">
        <v>2011</v>
      </c>
      <c r="B10" s="157">
        <v>553</v>
      </c>
      <c r="C10" s="156">
        <v>155</v>
      </c>
      <c r="D10" s="157">
        <v>708</v>
      </c>
      <c r="E10" s="226">
        <f t="shared" si="0"/>
        <v>0.78107344632768361</v>
      </c>
      <c r="F10" s="226">
        <f t="shared" si="0"/>
        <v>0.21892655367231639</v>
      </c>
      <c r="G10" s="226">
        <f t="shared" si="0"/>
        <v>1</v>
      </c>
    </row>
    <row r="11" spans="1:10">
      <c r="A11" s="161">
        <v>2012</v>
      </c>
      <c r="B11" s="157">
        <v>563</v>
      </c>
      <c r="C11" s="156">
        <v>151</v>
      </c>
      <c r="D11" s="157">
        <v>714</v>
      </c>
      <c r="E11" s="226">
        <f t="shared" si="0"/>
        <v>0.78851540616246496</v>
      </c>
      <c r="F11" s="226">
        <f t="shared" si="0"/>
        <v>0.21148459383753501</v>
      </c>
      <c r="G11" s="226">
        <f t="shared" si="0"/>
        <v>1</v>
      </c>
    </row>
    <row r="12" spans="1:10">
      <c r="A12" s="161">
        <v>2013</v>
      </c>
      <c r="B12" s="157">
        <v>601</v>
      </c>
      <c r="C12" s="156">
        <v>167</v>
      </c>
      <c r="D12" s="157">
        <v>768</v>
      </c>
      <c r="E12" s="226">
        <f t="shared" si="0"/>
        <v>0.78255208333333337</v>
      </c>
      <c r="F12" s="226">
        <f t="shared" si="0"/>
        <v>0.21744791666666666</v>
      </c>
      <c r="G12" s="226">
        <f t="shared" si="0"/>
        <v>1</v>
      </c>
    </row>
    <row r="13" spans="1:10" ht="25.15" customHeight="1">
      <c r="A13" s="241" t="s">
        <v>163</v>
      </c>
      <c r="B13" s="157">
        <f>B12-B5</f>
        <v>113</v>
      </c>
      <c r="C13" s="157">
        <f>C12-C5</f>
        <v>33</v>
      </c>
      <c r="D13" s="157">
        <f>D12-D5</f>
        <v>146</v>
      </c>
      <c r="E13" s="239">
        <f>(E12-E5)*100</f>
        <v>-0.20138330653804992</v>
      </c>
      <c r="F13" s="239">
        <f>(F12-F5)*100</f>
        <v>0.20138330653804715</v>
      </c>
      <c r="G13" s="239">
        <f>(G12-G5)*100</f>
        <v>0</v>
      </c>
    </row>
    <row r="14" spans="1:10">
      <c r="A14" s="240" t="s">
        <v>72</v>
      </c>
      <c r="B14" s="226">
        <f>B13/B5</f>
        <v>0.23155737704918034</v>
      </c>
      <c r="C14" s="226">
        <f>C13/C5</f>
        <v>0.2462686567164179</v>
      </c>
      <c r="D14" s="226">
        <f>D13/D5</f>
        <v>0.2347266881028939</v>
      </c>
      <c r="E14" s="156" t="s">
        <v>198</v>
      </c>
      <c r="F14" s="156" t="s">
        <v>198</v>
      </c>
      <c r="G14" s="156" t="s">
        <v>198</v>
      </c>
    </row>
    <row r="15" spans="1:10">
      <c r="A15" s="1218" t="s">
        <v>53</v>
      </c>
      <c r="B15" s="1218"/>
      <c r="C15" s="1218"/>
      <c r="D15" s="1218"/>
      <c r="E15" s="1218"/>
      <c r="F15" s="1218"/>
      <c r="G15" s="1218"/>
    </row>
    <row r="16" spans="1:10">
      <c r="A16" s="161">
        <v>2006</v>
      </c>
      <c r="B16" s="157">
        <v>22762</v>
      </c>
      <c r="C16" s="157">
        <v>7835</v>
      </c>
      <c r="D16" s="157">
        <v>30597</v>
      </c>
      <c r="E16" s="226">
        <f t="shared" ref="E16:G23" si="1">B16/$D16</f>
        <v>0.74392914338006999</v>
      </c>
      <c r="F16" s="226">
        <f t="shared" si="1"/>
        <v>0.25607085661993007</v>
      </c>
      <c r="G16" s="226">
        <f t="shared" si="1"/>
        <v>1</v>
      </c>
    </row>
    <row r="17" spans="1:7">
      <c r="A17" s="161">
        <v>2007</v>
      </c>
      <c r="B17" s="157">
        <v>23886</v>
      </c>
      <c r="C17" s="157">
        <v>8202</v>
      </c>
      <c r="D17" s="157">
        <v>32088</v>
      </c>
      <c r="E17" s="226">
        <f t="shared" si="1"/>
        <v>0.74439042632759911</v>
      </c>
      <c r="F17" s="226">
        <f t="shared" si="1"/>
        <v>0.25560957367240089</v>
      </c>
      <c r="G17" s="226">
        <f t="shared" si="1"/>
        <v>1</v>
      </c>
    </row>
    <row r="18" spans="1:7">
      <c r="A18" s="161">
        <v>2008</v>
      </c>
      <c r="B18" s="157">
        <v>25018</v>
      </c>
      <c r="C18" s="157">
        <v>8447</v>
      </c>
      <c r="D18" s="157">
        <v>33465</v>
      </c>
      <c r="E18" s="226">
        <f t="shared" si="1"/>
        <v>0.74758703122665471</v>
      </c>
      <c r="F18" s="226">
        <f t="shared" si="1"/>
        <v>0.25241296877334529</v>
      </c>
      <c r="G18" s="226">
        <f t="shared" si="1"/>
        <v>1</v>
      </c>
    </row>
    <row r="19" spans="1:7">
      <c r="A19" s="161">
        <v>2009</v>
      </c>
      <c r="B19" s="157">
        <v>26505</v>
      </c>
      <c r="C19" s="157">
        <v>9082</v>
      </c>
      <c r="D19" s="157">
        <v>35587</v>
      </c>
      <c r="E19" s="226">
        <f t="shared" si="1"/>
        <v>0.74479444741057133</v>
      </c>
      <c r="F19" s="226">
        <f t="shared" si="1"/>
        <v>0.25520555258942873</v>
      </c>
      <c r="G19" s="226">
        <f t="shared" si="1"/>
        <v>1</v>
      </c>
    </row>
    <row r="20" spans="1:7">
      <c r="A20" s="161">
        <v>2010</v>
      </c>
      <c r="B20" s="157">
        <v>28052</v>
      </c>
      <c r="C20" s="157">
        <v>9379</v>
      </c>
      <c r="D20" s="157">
        <v>37431</v>
      </c>
      <c r="E20" s="226">
        <f t="shared" si="1"/>
        <v>0.74943228874462342</v>
      </c>
      <c r="F20" s="226">
        <f t="shared" si="1"/>
        <v>0.25056771125537658</v>
      </c>
      <c r="G20" s="226">
        <f t="shared" si="1"/>
        <v>1</v>
      </c>
    </row>
    <row r="21" spans="1:7">
      <c r="A21" s="161">
        <v>2011</v>
      </c>
      <c r="B21" s="157">
        <v>29186</v>
      </c>
      <c r="C21" s="157">
        <v>9682</v>
      </c>
      <c r="D21" s="157">
        <v>38868</v>
      </c>
      <c r="E21" s="226">
        <f t="shared" si="1"/>
        <v>0.75090048368838114</v>
      </c>
      <c r="F21" s="226">
        <f t="shared" si="1"/>
        <v>0.24909951631161881</v>
      </c>
      <c r="G21" s="226">
        <f t="shared" si="1"/>
        <v>1</v>
      </c>
    </row>
    <row r="22" spans="1:7">
      <c r="A22" s="161">
        <v>2012</v>
      </c>
      <c r="B22" s="157">
        <v>30818</v>
      </c>
      <c r="C22" s="157">
        <v>9519</v>
      </c>
      <c r="D22" s="157">
        <v>40337</v>
      </c>
      <c r="E22" s="226">
        <f t="shared" si="1"/>
        <v>0.76401318888365521</v>
      </c>
      <c r="F22" s="226">
        <f t="shared" si="1"/>
        <v>0.23598681111634479</v>
      </c>
      <c r="G22" s="226">
        <f t="shared" si="1"/>
        <v>1</v>
      </c>
    </row>
    <row r="23" spans="1:7">
      <c r="A23" s="161">
        <v>2012</v>
      </c>
      <c r="B23" s="157">
        <v>32354</v>
      </c>
      <c r="C23" s="157">
        <v>10042</v>
      </c>
      <c r="D23" s="157">
        <v>42396</v>
      </c>
      <c r="E23" s="226">
        <f t="shared" si="1"/>
        <v>0.76313803188980089</v>
      </c>
      <c r="F23" s="226">
        <f t="shared" si="1"/>
        <v>0.23686196811019908</v>
      </c>
      <c r="G23" s="226">
        <f t="shared" si="1"/>
        <v>1</v>
      </c>
    </row>
    <row r="24" spans="1:7" ht="25.5">
      <c r="A24" s="241" t="s">
        <v>199</v>
      </c>
      <c r="B24" s="157">
        <f>B23-B16</f>
        <v>9592</v>
      </c>
      <c r="C24" s="157">
        <f>C23-C16</f>
        <v>2207</v>
      </c>
      <c r="D24" s="157">
        <f>D23-D16</f>
        <v>11799</v>
      </c>
      <c r="E24" s="239">
        <f>(E23-E16)*100</f>
        <v>1.9208888509730904</v>
      </c>
      <c r="F24" s="239">
        <f>(F23-F16)*100</f>
        <v>-1.9208888509730988</v>
      </c>
      <c r="G24" s="239">
        <f>(G23-G16)*100</f>
        <v>0</v>
      </c>
    </row>
    <row r="25" spans="1:7">
      <c r="A25" s="240" t="s">
        <v>72</v>
      </c>
      <c r="B25" s="226">
        <f>B24/B16</f>
        <v>0.4214040945435375</v>
      </c>
      <c r="C25" s="226">
        <f>C24/C16</f>
        <v>0.2816847479259732</v>
      </c>
      <c r="D25" s="226">
        <f>D24/D16</f>
        <v>0.38562604176880089</v>
      </c>
      <c r="E25" s="156" t="s">
        <v>198</v>
      </c>
      <c r="F25" s="156" t="s">
        <v>198</v>
      </c>
      <c r="G25" s="156" t="s">
        <v>198</v>
      </c>
    </row>
    <row r="26" spans="1:7" s="151" customFormat="1" ht="12">
      <c r="A26" s="1230" t="s">
        <v>197</v>
      </c>
      <c r="B26" s="1230"/>
      <c r="C26" s="1230"/>
      <c r="D26" s="1230"/>
      <c r="E26" s="1230"/>
      <c r="F26" s="1230"/>
      <c r="G26" s="1230"/>
    </row>
    <row r="27" spans="1:7" s="151" customFormat="1" ht="12">
      <c r="A27" s="1230"/>
      <c r="B27" s="1230"/>
      <c r="C27" s="1230"/>
      <c r="D27" s="1230"/>
      <c r="E27" s="1230"/>
      <c r="F27" s="1230"/>
      <c r="G27" s="1230"/>
    </row>
    <row r="28" spans="1:7" s="151" customFormat="1" ht="13.5">
      <c r="A28" s="142" t="s">
        <v>221</v>
      </c>
    </row>
    <row r="29" spans="1:7" s="151" customFormat="1" ht="12">
      <c r="A29" s="142" t="s">
        <v>191</v>
      </c>
    </row>
    <row r="30" spans="1:7" s="145" customFormat="1" ht="12">
      <c r="A30" s="142"/>
    </row>
    <row r="31" spans="1:7" s="145" customFormat="1" ht="12" customHeight="1">
      <c r="A31" s="146" t="s">
        <v>222</v>
      </c>
    </row>
    <row r="32" spans="1:7" s="145" customFormat="1" ht="12" customHeight="1">
      <c r="A32" s="149" t="s">
        <v>160</v>
      </c>
    </row>
    <row r="33" spans="1:1" s="145" customFormat="1" ht="12" customHeight="1">
      <c r="A33" s="149" t="s">
        <v>159</v>
      </c>
    </row>
  </sheetData>
  <mergeCells count="6">
    <mergeCell ref="A26:G27"/>
    <mergeCell ref="A1:G1"/>
    <mergeCell ref="B3:D3"/>
    <mergeCell ref="E3:G3"/>
    <mergeCell ref="A4:G4"/>
    <mergeCell ref="A15:G15"/>
  </mergeCell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sqref="A1:G1"/>
    </sheetView>
  </sheetViews>
  <sheetFormatPr baseColWidth="10" defaultColWidth="11" defaultRowHeight="15"/>
  <cols>
    <col min="1" max="16384" width="11" style="18"/>
  </cols>
  <sheetData>
    <row r="1" spans="1:7" ht="45" customHeight="1">
      <c r="A1" s="1235" t="s">
        <v>1613</v>
      </c>
      <c r="B1" s="1235"/>
      <c r="C1" s="1235"/>
      <c r="D1" s="1235"/>
      <c r="E1" s="1235"/>
      <c r="F1" s="1235"/>
      <c r="G1" s="1235"/>
    </row>
    <row r="2" spans="1:7" ht="51">
      <c r="A2" s="1178" t="s">
        <v>653</v>
      </c>
      <c r="B2" s="1179"/>
      <c r="C2" s="1179"/>
      <c r="D2" s="1178" t="s">
        <v>220</v>
      </c>
      <c r="E2" s="1178" t="s">
        <v>219</v>
      </c>
      <c r="F2" s="1178" t="s">
        <v>218</v>
      </c>
      <c r="G2" s="59" t="s">
        <v>217</v>
      </c>
    </row>
    <row r="3" spans="1:7">
      <c r="A3" s="1231" t="s">
        <v>216</v>
      </c>
      <c r="B3" s="1233" t="s">
        <v>53</v>
      </c>
      <c r="C3" s="1234"/>
      <c r="D3" s="365">
        <v>1.8</v>
      </c>
      <c r="E3" s="365">
        <v>6.4</v>
      </c>
      <c r="F3" s="365">
        <v>6.7</v>
      </c>
      <c r="G3" s="365">
        <v>91.8</v>
      </c>
    </row>
    <row r="4" spans="1:7">
      <c r="A4" s="1232"/>
      <c r="B4" s="1233" t="s">
        <v>57</v>
      </c>
      <c r="C4" s="1234"/>
      <c r="D4" s="365">
        <v>3.2</v>
      </c>
      <c r="E4" s="365">
        <v>1.8</v>
      </c>
      <c r="F4" s="365">
        <v>6.7</v>
      </c>
      <c r="G4" s="875">
        <v>95</v>
      </c>
    </row>
    <row r="5" spans="1:7">
      <c r="A5" s="1231" t="s">
        <v>215</v>
      </c>
      <c r="B5" s="1233" t="s">
        <v>53</v>
      </c>
      <c r="C5" s="1234"/>
      <c r="D5" s="365">
        <v>1.7</v>
      </c>
      <c r="E5" s="365">
        <v>5.7</v>
      </c>
      <c r="F5" s="365">
        <v>6.3</v>
      </c>
      <c r="G5" s="365">
        <v>92.5</v>
      </c>
    </row>
    <row r="6" spans="1:7">
      <c r="A6" s="1232"/>
      <c r="B6" s="1233" t="s">
        <v>57</v>
      </c>
      <c r="C6" s="1234"/>
      <c r="D6" s="365">
        <v>2.1</v>
      </c>
      <c r="E6" s="365">
        <v>2.4</v>
      </c>
      <c r="F6" s="365">
        <v>2.7</v>
      </c>
      <c r="G6" s="365">
        <v>95.5</v>
      </c>
    </row>
    <row r="7" spans="1:7">
      <c r="A7" s="1231" t="s">
        <v>214</v>
      </c>
      <c r="B7" s="1233" t="s">
        <v>53</v>
      </c>
      <c r="C7" s="1234"/>
      <c r="D7" s="365">
        <v>2.8</v>
      </c>
      <c r="E7" s="365">
        <v>5.5</v>
      </c>
      <c r="F7" s="365">
        <v>6.5</v>
      </c>
      <c r="G7" s="365">
        <v>91.7</v>
      </c>
    </row>
    <row r="8" spans="1:7">
      <c r="A8" s="1232"/>
      <c r="B8" s="1233" t="s">
        <v>57</v>
      </c>
      <c r="C8" s="1234"/>
      <c r="D8" s="365">
        <v>3.3</v>
      </c>
      <c r="E8" s="365">
        <v>3.1</v>
      </c>
      <c r="F8" s="365">
        <v>5.8</v>
      </c>
      <c r="G8" s="365">
        <v>93.6</v>
      </c>
    </row>
    <row r="9" spans="1:7">
      <c r="A9" s="1231" t="s">
        <v>213</v>
      </c>
      <c r="B9" s="1233" t="s">
        <v>53</v>
      </c>
      <c r="C9" s="1234"/>
      <c r="D9" s="365">
        <v>4.2</v>
      </c>
      <c r="E9" s="365">
        <v>4.5999999999999996</v>
      </c>
      <c r="F9" s="365">
        <v>6.4</v>
      </c>
      <c r="G9" s="365">
        <v>91.2</v>
      </c>
    </row>
    <row r="10" spans="1:7">
      <c r="A10" s="1232"/>
      <c r="B10" s="1233" t="s">
        <v>57</v>
      </c>
      <c r="C10" s="1234"/>
      <c r="D10" s="365">
        <v>4.0999999999999996</v>
      </c>
      <c r="E10" s="365">
        <v>1.3</v>
      </c>
      <c r="F10" s="365">
        <v>5.4</v>
      </c>
      <c r="G10" s="365">
        <v>94.6</v>
      </c>
    </row>
    <row r="11" spans="1:7">
      <c r="A11" s="1231" t="s">
        <v>212</v>
      </c>
      <c r="B11" s="1233" t="s">
        <v>53</v>
      </c>
      <c r="C11" s="1234"/>
      <c r="D11" s="365">
        <v>7.4</v>
      </c>
      <c r="E11" s="365">
        <v>5.0999999999999996</v>
      </c>
      <c r="F11" s="365">
        <v>5.9</v>
      </c>
      <c r="G11" s="365">
        <v>87.4</v>
      </c>
    </row>
    <row r="12" spans="1:7">
      <c r="A12" s="1232"/>
      <c r="B12" s="1233" t="s">
        <v>57</v>
      </c>
      <c r="C12" s="1234"/>
      <c r="D12" s="365">
        <v>8.1999999999999993</v>
      </c>
      <c r="E12" s="365">
        <v>4.7</v>
      </c>
      <c r="F12" s="365">
        <v>3.8</v>
      </c>
      <c r="G12" s="365">
        <v>87.1</v>
      </c>
    </row>
    <row r="13" spans="1:7" s="227" customFormat="1" ht="12">
      <c r="A13" s="58" t="s">
        <v>562</v>
      </c>
    </row>
  </sheetData>
  <mergeCells count="20">
    <mergeCell ref="A2:C2"/>
    <mergeCell ref="D2"/>
    <mergeCell ref="E2"/>
    <mergeCell ref="F2"/>
    <mergeCell ref="A1:G1"/>
    <mergeCell ref="B4:C4"/>
    <mergeCell ref="B3:C3"/>
    <mergeCell ref="B5:C5"/>
    <mergeCell ref="B6:C6"/>
    <mergeCell ref="B7:C7"/>
    <mergeCell ref="B8:C8"/>
    <mergeCell ref="B9:C9"/>
    <mergeCell ref="B10:C10"/>
    <mergeCell ref="B11:C11"/>
    <mergeCell ref="B12:C12"/>
    <mergeCell ref="A3:A4"/>
    <mergeCell ref="A5:A6"/>
    <mergeCell ref="A7:A8"/>
    <mergeCell ref="A9:A10"/>
    <mergeCell ref="A11:A12"/>
  </mergeCell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Normal="100" workbookViewId="0">
      <selection sqref="A1:J1"/>
    </sheetView>
  </sheetViews>
  <sheetFormatPr baseColWidth="10" defaultRowHeight="14.25"/>
  <cols>
    <col min="1" max="1" width="15.375" style="123" customWidth="1"/>
    <col min="2" max="10" width="11" style="123"/>
    <col min="11" max="84" width="10" style="123" customWidth="1"/>
    <col min="85" max="257" width="11" style="123"/>
    <col min="258" max="340" width="10" style="123" customWidth="1"/>
    <col min="341" max="513" width="11" style="123"/>
    <col min="514" max="596" width="10" style="123" customWidth="1"/>
    <col min="597" max="769" width="11" style="123"/>
    <col min="770" max="852" width="10" style="123" customWidth="1"/>
    <col min="853" max="1025" width="11" style="123"/>
    <col min="1026" max="1108" width="10" style="123" customWidth="1"/>
    <col min="1109" max="1281" width="11" style="123"/>
    <col min="1282" max="1364" width="10" style="123" customWidth="1"/>
    <col min="1365" max="1537" width="11" style="123"/>
    <col min="1538" max="1620" width="10" style="123" customWidth="1"/>
    <col min="1621" max="1793" width="11" style="123"/>
    <col min="1794" max="1876" width="10" style="123" customWidth="1"/>
    <col min="1877" max="2049" width="11" style="123"/>
    <col min="2050" max="2132" width="10" style="123" customWidth="1"/>
    <col min="2133" max="2305" width="11" style="123"/>
    <col min="2306" max="2388" width="10" style="123" customWidth="1"/>
    <col min="2389" max="2561" width="11" style="123"/>
    <col min="2562" max="2644" width="10" style="123" customWidth="1"/>
    <col min="2645" max="2817" width="11" style="123"/>
    <col min="2818" max="2900" width="10" style="123" customWidth="1"/>
    <col min="2901" max="3073" width="11" style="123"/>
    <col min="3074" max="3156" width="10" style="123" customWidth="1"/>
    <col min="3157" max="3329" width="11" style="123"/>
    <col min="3330" max="3412" width="10" style="123" customWidth="1"/>
    <col min="3413" max="3585" width="11" style="123"/>
    <col min="3586" max="3668" width="10" style="123" customWidth="1"/>
    <col min="3669" max="3841" width="11" style="123"/>
    <col min="3842" max="3924" width="10" style="123" customWidth="1"/>
    <col min="3925" max="4097" width="11" style="123"/>
    <col min="4098" max="4180" width="10" style="123" customWidth="1"/>
    <col min="4181" max="4353" width="11" style="123"/>
    <col min="4354" max="4436" width="10" style="123" customWidth="1"/>
    <col min="4437" max="4609" width="11" style="123"/>
    <col min="4610" max="4692" width="10" style="123" customWidth="1"/>
    <col min="4693" max="4865" width="11" style="123"/>
    <col min="4866" max="4948" width="10" style="123" customWidth="1"/>
    <col min="4949" max="5121" width="11" style="123"/>
    <col min="5122" max="5204" width="10" style="123" customWidth="1"/>
    <col min="5205" max="5377" width="11" style="123"/>
    <col min="5378" max="5460" width="10" style="123" customWidth="1"/>
    <col min="5461" max="5633" width="11" style="123"/>
    <col min="5634" max="5716" width="10" style="123" customWidth="1"/>
    <col min="5717" max="5889" width="11" style="123"/>
    <col min="5890" max="5972" width="10" style="123" customWidth="1"/>
    <col min="5973" max="6145" width="11" style="123"/>
    <col min="6146" max="6228" width="10" style="123" customWidth="1"/>
    <col min="6229" max="6401" width="11" style="123"/>
    <col min="6402" max="6484" width="10" style="123" customWidth="1"/>
    <col min="6485" max="6657" width="11" style="123"/>
    <col min="6658" max="6740" width="10" style="123" customWidth="1"/>
    <col min="6741" max="6913" width="11" style="123"/>
    <col min="6914" max="6996" width="10" style="123" customWidth="1"/>
    <col min="6997" max="7169" width="11" style="123"/>
    <col min="7170" max="7252" width="10" style="123" customWidth="1"/>
    <col min="7253" max="7425" width="11" style="123"/>
    <col min="7426" max="7508" width="10" style="123" customWidth="1"/>
    <col min="7509" max="7681" width="11" style="123"/>
    <col min="7682" max="7764" width="10" style="123" customWidth="1"/>
    <col min="7765" max="7937" width="11" style="123"/>
    <col min="7938" max="8020" width="10" style="123" customWidth="1"/>
    <col min="8021" max="8193" width="11" style="123"/>
    <col min="8194" max="8276" width="10" style="123" customWidth="1"/>
    <col min="8277" max="8449" width="11" style="123"/>
    <col min="8450" max="8532" width="10" style="123" customWidth="1"/>
    <col min="8533" max="8705" width="11" style="123"/>
    <col min="8706" max="8788" width="10" style="123" customWidth="1"/>
    <col min="8789" max="8961" width="11" style="123"/>
    <col min="8962" max="9044" width="10" style="123" customWidth="1"/>
    <col min="9045" max="9217" width="11" style="123"/>
    <col min="9218" max="9300" width="10" style="123" customWidth="1"/>
    <col min="9301" max="9473" width="11" style="123"/>
    <col min="9474" max="9556" width="10" style="123" customWidth="1"/>
    <col min="9557" max="9729" width="11" style="123"/>
    <col min="9730" max="9812" width="10" style="123" customWidth="1"/>
    <col min="9813" max="9985" width="11" style="123"/>
    <col min="9986" max="10068" width="10" style="123" customWidth="1"/>
    <col min="10069" max="10241" width="11" style="123"/>
    <col min="10242" max="10324" width="10" style="123" customWidth="1"/>
    <col min="10325" max="10497" width="11" style="123"/>
    <col min="10498" max="10580" width="10" style="123" customWidth="1"/>
    <col min="10581" max="10753" width="11" style="123"/>
    <col min="10754" max="10836" width="10" style="123" customWidth="1"/>
    <col min="10837" max="11009" width="11" style="123"/>
    <col min="11010" max="11092" width="10" style="123" customWidth="1"/>
    <col min="11093" max="11265" width="11" style="123"/>
    <col min="11266" max="11348" width="10" style="123" customWidth="1"/>
    <col min="11349" max="11521" width="11" style="123"/>
    <col min="11522" max="11604" width="10" style="123" customWidth="1"/>
    <col min="11605" max="11777" width="11" style="123"/>
    <col min="11778" max="11860" width="10" style="123" customWidth="1"/>
    <col min="11861" max="12033" width="11" style="123"/>
    <col min="12034" max="12116" width="10" style="123" customWidth="1"/>
    <col min="12117" max="12289" width="11" style="123"/>
    <col min="12290" max="12372" width="10" style="123" customWidth="1"/>
    <col min="12373" max="12545" width="11" style="123"/>
    <col min="12546" max="12628" width="10" style="123" customWidth="1"/>
    <col min="12629" max="12801" width="11" style="123"/>
    <col min="12802" max="12884" width="10" style="123" customWidth="1"/>
    <col min="12885" max="13057" width="11" style="123"/>
    <col min="13058" max="13140" width="10" style="123" customWidth="1"/>
    <col min="13141" max="13313" width="11" style="123"/>
    <col min="13314" max="13396" width="10" style="123" customWidth="1"/>
    <col min="13397" max="13569" width="11" style="123"/>
    <col min="13570" max="13652" width="10" style="123" customWidth="1"/>
    <col min="13653" max="13825" width="11" style="123"/>
    <col min="13826" max="13908" width="10" style="123" customWidth="1"/>
    <col min="13909" max="14081" width="11" style="123"/>
    <col min="14082" max="14164" width="10" style="123" customWidth="1"/>
    <col min="14165" max="14337" width="11" style="123"/>
    <col min="14338" max="14420" width="10" style="123" customWidth="1"/>
    <col min="14421" max="14593" width="11" style="123"/>
    <col min="14594" max="14676" width="10" style="123" customWidth="1"/>
    <col min="14677" max="14849" width="11" style="123"/>
    <col min="14850" max="14932" width="10" style="123" customWidth="1"/>
    <col min="14933" max="15105" width="11" style="123"/>
    <col min="15106" max="15188" width="10" style="123" customWidth="1"/>
    <col min="15189" max="15361" width="11" style="123"/>
    <col min="15362" max="15444" width="10" style="123" customWidth="1"/>
    <col min="15445" max="15617" width="11" style="123"/>
    <col min="15618" max="15700" width="10" style="123" customWidth="1"/>
    <col min="15701" max="15873" width="11" style="123"/>
    <col min="15874" max="15956" width="10" style="123" customWidth="1"/>
    <col min="15957" max="16129" width="11" style="123"/>
    <col min="16130" max="16212" width="10" style="123" customWidth="1"/>
    <col min="16213" max="16384" width="11" style="123"/>
  </cols>
  <sheetData>
    <row r="1" spans="1:11" ht="30" customHeight="1">
      <c r="A1" s="1246" t="s">
        <v>1853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6"/>
    </row>
    <row r="2" spans="1:11" ht="14.25" customHeight="1">
      <c r="A2" s="231"/>
      <c r="B2" s="233"/>
      <c r="C2" s="234"/>
      <c r="D2" s="1247" t="s">
        <v>210</v>
      </c>
      <c r="E2" s="1248"/>
      <c r="F2" s="1248"/>
      <c r="G2" s="1248"/>
      <c r="H2" s="1248"/>
      <c r="I2" s="1248"/>
      <c r="J2" s="1249"/>
      <c r="K2" s="126"/>
    </row>
    <row r="3" spans="1:11">
      <c r="A3" s="1236" t="s">
        <v>211</v>
      </c>
      <c r="B3" s="1240" t="s">
        <v>5</v>
      </c>
      <c r="C3" s="1240" t="s">
        <v>2</v>
      </c>
      <c r="D3" s="1250" t="s">
        <v>63</v>
      </c>
      <c r="E3" s="1247" t="s">
        <v>62</v>
      </c>
      <c r="F3" s="1248"/>
      <c r="G3" s="1248"/>
      <c r="H3" s="1248"/>
      <c r="I3" s="1248"/>
      <c r="J3" s="1249"/>
      <c r="K3" s="126"/>
    </row>
    <row r="4" spans="1:11" ht="39" customHeight="1">
      <c r="A4" s="1238"/>
      <c r="B4" s="1241"/>
      <c r="C4" s="1241"/>
      <c r="D4" s="1250" t="s">
        <v>208</v>
      </c>
      <c r="E4" s="235" t="s">
        <v>207</v>
      </c>
      <c r="F4" s="235" t="s">
        <v>655</v>
      </c>
      <c r="G4" s="235" t="s">
        <v>206</v>
      </c>
      <c r="H4" s="235" t="s">
        <v>205</v>
      </c>
      <c r="I4" s="235" t="s">
        <v>204</v>
      </c>
      <c r="J4" s="235" t="s">
        <v>203</v>
      </c>
      <c r="K4" s="126"/>
    </row>
    <row r="5" spans="1:11">
      <c r="A5" s="1236" t="s">
        <v>49</v>
      </c>
      <c r="B5" s="235"/>
      <c r="C5" s="235"/>
      <c r="D5" s="232" t="s">
        <v>66</v>
      </c>
      <c r="E5" s="232" t="s">
        <v>66</v>
      </c>
      <c r="F5" s="232" t="s">
        <v>72</v>
      </c>
      <c r="G5" s="232" t="s">
        <v>66</v>
      </c>
      <c r="H5" s="232" t="s">
        <v>72</v>
      </c>
      <c r="I5" s="232" t="s">
        <v>66</v>
      </c>
      <c r="J5" s="232" t="s">
        <v>72</v>
      </c>
      <c r="K5" s="126"/>
    </row>
    <row r="6" spans="1:11" ht="14.25" customHeight="1">
      <c r="A6" s="1237"/>
      <c r="B6" s="370">
        <v>2006</v>
      </c>
      <c r="C6" s="230" t="s">
        <v>3</v>
      </c>
      <c r="D6" s="470">
        <v>49</v>
      </c>
      <c r="E6" s="470">
        <v>38</v>
      </c>
      <c r="F6" s="408">
        <v>77.599999999999994</v>
      </c>
      <c r="G6" s="470">
        <v>4</v>
      </c>
      <c r="H6" s="408">
        <v>8.1999999999999993</v>
      </c>
      <c r="I6" s="470">
        <v>7</v>
      </c>
      <c r="J6" s="408">
        <v>14.3</v>
      </c>
      <c r="K6" s="126"/>
    </row>
    <row r="7" spans="1:11">
      <c r="A7" s="1237"/>
      <c r="B7" s="370"/>
      <c r="C7" s="230" t="s">
        <v>4</v>
      </c>
      <c r="D7" s="470">
        <v>56</v>
      </c>
      <c r="E7" s="470">
        <v>42</v>
      </c>
      <c r="F7" s="408">
        <v>75</v>
      </c>
      <c r="G7" s="470">
        <v>7</v>
      </c>
      <c r="H7" s="408">
        <v>12.5</v>
      </c>
      <c r="I7" s="470">
        <v>7</v>
      </c>
      <c r="J7" s="408">
        <v>12.5</v>
      </c>
      <c r="K7" s="126"/>
    </row>
    <row r="8" spans="1:11">
      <c r="A8" s="1237"/>
      <c r="B8" s="409"/>
      <c r="C8" s="228"/>
      <c r="D8" s="409"/>
      <c r="E8" s="409"/>
      <c r="F8" s="409"/>
      <c r="G8" s="409"/>
      <c r="H8" s="409"/>
      <c r="I8" s="409"/>
      <c r="J8" s="409"/>
      <c r="K8" s="126"/>
    </row>
    <row r="9" spans="1:11">
      <c r="A9" s="1237"/>
      <c r="B9" s="370">
        <v>2007</v>
      </c>
      <c r="C9" s="230" t="s">
        <v>3</v>
      </c>
      <c r="D9" s="470">
        <v>70</v>
      </c>
      <c r="E9" s="470">
        <v>55</v>
      </c>
      <c r="F9" s="408">
        <v>78.599999999999994</v>
      </c>
      <c r="G9" s="470">
        <v>7</v>
      </c>
      <c r="H9" s="408">
        <v>10</v>
      </c>
      <c r="I9" s="470">
        <v>8</v>
      </c>
      <c r="J9" s="408">
        <v>11.4</v>
      </c>
      <c r="K9" s="126"/>
    </row>
    <row r="10" spans="1:11">
      <c r="A10" s="1237"/>
      <c r="B10" s="370"/>
      <c r="C10" s="230" t="s">
        <v>4</v>
      </c>
      <c r="D10" s="470">
        <v>63</v>
      </c>
      <c r="E10" s="470">
        <v>54</v>
      </c>
      <c r="F10" s="408">
        <v>85.7</v>
      </c>
      <c r="G10" s="470">
        <v>6</v>
      </c>
      <c r="H10" s="408">
        <v>9.5</v>
      </c>
      <c r="I10" s="470" t="s">
        <v>67</v>
      </c>
      <c r="J10" s="408">
        <v>4.8</v>
      </c>
      <c r="K10" s="126"/>
    </row>
    <row r="11" spans="1:11">
      <c r="A11" s="1237"/>
      <c r="B11" s="409"/>
      <c r="C11" s="228"/>
      <c r="D11" s="409"/>
      <c r="E11" s="409"/>
      <c r="F11" s="409"/>
      <c r="G11" s="409"/>
      <c r="H11" s="409"/>
      <c r="I11" s="409"/>
      <c r="J11" s="409"/>
      <c r="K11" s="126"/>
    </row>
    <row r="12" spans="1:11">
      <c r="A12" s="1237"/>
      <c r="B12" s="370">
        <v>2008</v>
      </c>
      <c r="C12" s="230" t="s">
        <v>3</v>
      </c>
      <c r="D12" s="470">
        <v>58</v>
      </c>
      <c r="E12" s="470">
        <v>47</v>
      </c>
      <c r="F12" s="408">
        <v>81</v>
      </c>
      <c r="G12" s="470" t="s">
        <v>67</v>
      </c>
      <c r="H12" s="408">
        <v>5.2</v>
      </c>
      <c r="I12" s="470">
        <v>8</v>
      </c>
      <c r="J12" s="408">
        <v>13.8</v>
      </c>
      <c r="K12" s="126"/>
    </row>
    <row r="13" spans="1:11">
      <c r="A13" s="1237"/>
      <c r="B13" s="370"/>
      <c r="C13" s="230" t="s">
        <v>4</v>
      </c>
      <c r="D13" s="470">
        <v>51</v>
      </c>
      <c r="E13" s="470">
        <v>41</v>
      </c>
      <c r="F13" s="408">
        <v>80.400000000000006</v>
      </c>
      <c r="G13" s="470">
        <v>4</v>
      </c>
      <c r="H13" s="408">
        <v>7.8</v>
      </c>
      <c r="I13" s="470">
        <v>6</v>
      </c>
      <c r="J13" s="408">
        <v>11.8</v>
      </c>
      <c r="K13" s="126"/>
    </row>
    <row r="14" spans="1:11">
      <c r="A14" s="1237"/>
      <c r="B14" s="409"/>
      <c r="C14" s="228"/>
      <c r="D14" s="409"/>
      <c r="E14" s="409"/>
      <c r="F14" s="409"/>
      <c r="G14" s="409"/>
      <c r="H14" s="409"/>
      <c r="I14" s="409"/>
      <c r="J14" s="409"/>
      <c r="K14" s="126"/>
    </row>
    <row r="15" spans="1:11">
      <c r="A15" s="1237"/>
      <c r="B15" s="370">
        <v>2009</v>
      </c>
      <c r="C15" s="230" t="s">
        <v>3</v>
      </c>
      <c r="D15" s="470">
        <v>48</v>
      </c>
      <c r="E15" s="470">
        <v>39</v>
      </c>
      <c r="F15" s="408">
        <v>81.3</v>
      </c>
      <c r="G15" s="470">
        <v>7</v>
      </c>
      <c r="H15" s="408">
        <v>14.6</v>
      </c>
      <c r="I15" s="470" t="s">
        <v>67</v>
      </c>
      <c r="J15" s="408">
        <v>4.2</v>
      </c>
      <c r="K15" s="126"/>
    </row>
    <row r="16" spans="1:11">
      <c r="A16" s="1237"/>
      <c r="B16" s="370"/>
      <c r="C16" s="230" t="s">
        <v>4</v>
      </c>
      <c r="D16" s="470">
        <v>63</v>
      </c>
      <c r="E16" s="470">
        <v>60</v>
      </c>
      <c r="F16" s="408">
        <v>95.2</v>
      </c>
      <c r="G16" s="470" t="s">
        <v>67</v>
      </c>
      <c r="H16" s="408">
        <v>1.6</v>
      </c>
      <c r="I16" s="470" t="s">
        <v>67</v>
      </c>
      <c r="J16" s="408">
        <v>3.2</v>
      </c>
    </row>
    <row r="17" spans="1:11">
      <c r="A17" s="1237"/>
      <c r="B17" s="409"/>
      <c r="C17" s="228"/>
      <c r="D17" s="409"/>
      <c r="E17" s="409"/>
      <c r="F17" s="409"/>
      <c r="G17" s="409"/>
      <c r="H17" s="409"/>
      <c r="I17" s="409"/>
      <c r="J17" s="409"/>
      <c r="K17" s="125"/>
    </row>
    <row r="18" spans="1:11">
      <c r="A18" s="1237"/>
      <c r="B18" s="370">
        <v>2010</v>
      </c>
      <c r="C18" s="230" t="s">
        <v>3</v>
      </c>
      <c r="D18" s="470">
        <v>76</v>
      </c>
      <c r="E18" s="470">
        <v>68</v>
      </c>
      <c r="F18" s="408">
        <v>89.5</v>
      </c>
      <c r="G18" s="470">
        <v>5</v>
      </c>
      <c r="H18" s="408">
        <v>6.6</v>
      </c>
      <c r="I18" s="470" t="s">
        <v>67</v>
      </c>
      <c r="J18" s="408">
        <v>3.9</v>
      </c>
    </row>
    <row r="19" spans="1:11">
      <c r="A19" s="1238"/>
      <c r="B19" s="229"/>
      <c r="C19" s="230" t="s">
        <v>4</v>
      </c>
      <c r="D19" s="470">
        <v>65</v>
      </c>
      <c r="E19" s="470">
        <v>62</v>
      </c>
      <c r="F19" s="408">
        <v>95.4</v>
      </c>
      <c r="G19" s="470" t="s">
        <v>67</v>
      </c>
      <c r="H19" s="408">
        <v>4.5999999999999996</v>
      </c>
      <c r="I19" s="470">
        <v>0</v>
      </c>
      <c r="J19" s="408">
        <v>0</v>
      </c>
    </row>
    <row r="20" spans="1:11">
      <c r="A20" s="1236" t="s">
        <v>209</v>
      </c>
      <c r="B20" s="1240" t="s">
        <v>5</v>
      </c>
      <c r="C20" s="1240" t="s">
        <v>2</v>
      </c>
      <c r="D20" s="1242" t="s">
        <v>63</v>
      </c>
      <c r="E20" s="1243" t="s">
        <v>62</v>
      </c>
      <c r="F20" s="1244"/>
      <c r="G20" s="1244"/>
      <c r="H20" s="1244"/>
      <c r="I20" s="1244"/>
      <c r="J20" s="1245"/>
    </row>
    <row r="21" spans="1:11" ht="25.5">
      <c r="A21" s="1238"/>
      <c r="B21" s="1241"/>
      <c r="C21" s="1241"/>
      <c r="D21" s="1242" t="s">
        <v>208</v>
      </c>
      <c r="E21" s="235" t="s">
        <v>207</v>
      </c>
      <c r="F21" s="235" t="s">
        <v>654</v>
      </c>
      <c r="G21" s="235" t="s">
        <v>206</v>
      </c>
      <c r="H21" s="235" t="s">
        <v>205</v>
      </c>
      <c r="I21" s="235" t="s">
        <v>204</v>
      </c>
      <c r="J21" s="235" t="s">
        <v>203</v>
      </c>
    </row>
    <row r="22" spans="1:11">
      <c r="A22" s="1236" t="s">
        <v>53</v>
      </c>
      <c r="B22" s="236"/>
      <c r="C22" s="236"/>
      <c r="D22" s="236" t="s">
        <v>66</v>
      </c>
      <c r="E22" s="236" t="s">
        <v>66</v>
      </c>
      <c r="F22" s="236" t="s">
        <v>72</v>
      </c>
      <c r="G22" s="236" t="s">
        <v>66</v>
      </c>
      <c r="H22" s="236" t="s">
        <v>72</v>
      </c>
      <c r="I22" s="236" t="s">
        <v>66</v>
      </c>
      <c r="J22" s="236" t="s">
        <v>72</v>
      </c>
    </row>
    <row r="23" spans="1:11">
      <c r="A23" s="1237"/>
      <c r="B23" s="1239">
        <v>2006</v>
      </c>
      <c r="C23" s="230" t="s">
        <v>3</v>
      </c>
      <c r="D23" s="491">
        <v>2759</v>
      </c>
      <c r="E23" s="491">
        <v>2143</v>
      </c>
      <c r="F23" s="408">
        <v>77.7</v>
      </c>
      <c r="G23" s="470">
        <v>152</v>
      </c>
      <c r="H23" s="408">
        <v>5.5</v>
      </c>
      <c r="I23" s="470">
        <v>464</v>
      </c>
      <c r="J23" s="408">
        <v>16.8</v>
      </c>
    </row>
    <row r="24" spans="1:11">
      <c r="A24" s="1237"/>
      <c r="B24" s="1239"/>
      <c r="C24" s="230" t="s">
        <v>4</v>
      </c>
      <c r="D24" s="491">
        <v>2580</v>
      </c>
      <c r="E24" s="491">
        <v>2080</v>
      </c>
      <c r="F24" s="408">
        <v>80.599999999999994</v>
      </c>
      <c r="G24" s="470">
        <v>168</v>
      </c>
      <c r="H24" s="408">
        <v>6.5</v>
      </c>
      <c r="I24" s="470">
        <v>332</v>
      </c>
      <c r="J24" s="408">
        <v>12.9</v>
      </c>
    </row>
    <row r="25" spans="1:11">
      <c r="A25" s="1237"/>
      <c r="B25" s="228"/>
      <c r="C25" s="228"/>
      <c r="D25" s="492"/>
      <c r="E25" s="492"/>
      <c r="F25" s="493"/>
      <c r="G25" s="409"/>
      <c r="H25" s="493"/>
      <c r="I25" s="409"/>
      <c r="J25" s="493"/>
    </row>
    <row r="26" spans="1:11">
      <c r="A26" s="1237"/>
      <c r="B26" s="1239">
        <v>2007</v>
      </c>
      <c r="C26" s="230" t="s">
        <v>3</v>
      </c>
      <c r="D26" s="491">
        <v>2260</v>
      </c>
      <c r="E26" s="491">
        <v>1822</v>
      </c>
      <c r="F26" s="408">
        <v>80.599999999999994</v>
      </c>
      <c r="G26" s="470">
        <v>105</v>
      </c>
      <c r="H26" s="408">
        <v>4.5999999999999996</v>
      </c>
      <c r="I26" s="470">
        <v>333</v>
      </c>
      <c r="J26" s="408">
        <v>14.7</v>
      </c>
    </row>
    <row r="27" spans="1:11">
      <c r="A27" s="1237"/>
      <c r="B27" s="1239"/>
      <c r="C27" s="230" t="s">
        <v>4</v>
      </c>
      <c r="D27" s="491">
        <v>2168</v>
      </c>
      <c r="E27" s="491">
        <v>1762</v>
      </c>
      <c r="F27" s="408">
        <v>81.3</v>
      </c>
      <c r="G27" s="470">
        <v>145</v>
      </c>
      <c r="H27" s="408">
        <v>6.7</v>
      </c>
      <c r="I27" s="470">
        <v>261</v>
      </c>
      <c r="J27" s="408">
        <v>12</v>
      </c>
    </row>
    <row r="28" spans="1:11">
      <c r="A28" s="1237"/>
      <c r="B28" s="228"/>
      <c r="C28" s="228"/>
      <c r="D28" s="492"/>
      <c r="E28" s="492"/>
      <c r="F28" s="493"/>
      <c r="G28" s="409"/>
      <c r="H28" s="493"/>
      <c r="I28" s="409"/>
      <c r="J28" s="493"/>
    </row>
    <row r="29" spans="1:11">
      <c r="A29" s="1237"/>
      <c r="B29" s="1239">
        <v>2008</v>
      </c>
      <c r="C29" s="230" t="s">
        <v>3</v>
      </c>
      <c r="D29" s="491">
        <v>2116</v>
      </c>
      <c r="E29" s="491">
        <v>1702</v>
      </c>
      <c r="F29" s="408">
        <v>80.400000000000006</v>
      </c>
      <c r="G29" s="470">
        <v>97</v>
      </c>
      <c r="H29" s="408">
        <v>4.5999999999999996</v>
      </c>
      <c r="I29" s="470">
        <v>317</v>
      </c>
      <c r="J29" s="408">
        <v>15</v>
      </c>
    </row>
    <row r="30" spans="1:11">
      <c r="A30" s="1237"/>
      <c r="B30" s="1239"/>
      <c r="C30" s="230" t="s">
        <v>4</v>
      </c>
      <c r="D30" s="491">
        <v>2027</v>
      </c>
      <c r="E30" s="491">
        <v>1654</v>
      </c>
      <c r="F30" s="408">
        <v>81.599999999999994</v>
      </c>
      <c r="G30" s="470">
        <v>129</v>
      </c>
      <c r="H30" s="408">
        <v>6.4</v>
      </c>
      <c r="I30" s="470">
        <v>244</v>
      </c>
      <c r="J30" s="408">
        <v>12</v>
      </c>
    </row>
    <row r="31" spans="1:11">
      <c r="A31" s="1237"/>
      <c r="B31" s="228"/>
      <c r="C31" s="228"/>
      <c r="D31" s="492"/>
      <c r="E31" s="492"/>
      <c r="F31" s="493"/>
      <c r="G31" s="409"/>
      <c r="H31" s="493"/>
      <c r="I31" s="409"/>
      <c r="J31" s="493"/>
    </row>
    <row r="32" spans="1:11">
      <c r="A32" s="1237"/>
      <c r="B32" s="1239">
        <v>2009</v>
      </c>
      <c r="C32" s="230" t="s">
        <v>3</v>
      </c>
      <c r="D32" s="491">
        <v>2036</v>
      </c>
      <c r="E32" s="491">
        <v>1653</v>
      </c>
      <c r="F32" s="408">
        <v>81.2</v>
      </c>
      <c r="G32" s="470">
        <v>97</v>
      </c>
      <c r="H32" s="408">
        <v>4.8</v>
      </c>
      <c r="I32" s="470">
        <v>286</v>
      </c>
      <c r="J32" s="408">
        <v>14</v>
      </c>
    </row>
    <row r="33" spans="1:10">
      <c r="A33" s="1237"/>
      <c r="B33" s="1239"/>
      <c r="C33" s="230" t="s">
        <v>4</v>
      </c>
      <c r="D33" s="491">
        <v>1980</v>
      </c>
      <c r="E33" s="491">
        <v>1647</v>
      </c>
      <c r="F33" s="408">
        <v>83.2</v>
      </c>
      <c r="G33" s="470">
        <v>122</v>
      </c>
      <c r="H33" s="408">
        <v>6.2</v>
      </c>
      <c r="I33" s="470">
        <v>211</v>
      </c>
      <c r="J33" s="408">
        <v>10.7</v>
      </c>
    </row>
    <row r="34" spans="1:10">
      <c r="A34" s="1237"/>
      <c r="B34" s="228"/>
      <c r="C34" s="228"/>
      <c r="D34" s="492"/>
      <c r="E34" s="492"/>
      <c r="F34" s="493"/>
      <c r="G34" s="409"/>
      <c r="H34" s="493"/>
      <c r="I34" s="409"/>
      <c r="J34" s="493"/>
    </row>
    <row r="35" spans="1:10">
      <c r="A35" s="1237"/>
      <c r="B35" s="1239">
        <v>2010</v>
      </c>
      <c r="C35" s="230" t="s">
        <v>3</v>
      </c>
      <c r="D35" s="491">
        <v>2092</v>
      </c>
      <c r="E35" s="491">
        <v>1795</v>
      </c>
      <c r="F35" s="408">
        <v>85.8</v>
      </c>
      <c r="G35" s="470">
        <v>64</v>
      </c>
      <c r="H35" s="408">
        <v>3.1</v>
      </c>
      <c r="I35" s="470">
        <v>233</v>
      </c>
      <c r="J35" s="408">
        <v>11.1</v>
      </c>
    </row>
    <row r="36" spans="1:10">
      <c r="A36" s="1238"/>
      <c r="B36" s="1239"/>
      <c r="C36" s="230" t="s">
        <v>4</v>
      </c>
      <c r="D36" s="491">
        <v>2077</v>
      </c>
      <c r="E36" s="491">
        <v>1827</v>
      </c>
      <c r="F36" s="408">
        <v>88</v>
      </c>
      <c r="G36" s="470">
        <v>78</v>
      </c>
      <c r="H36" s="408">
        <v>3.8</v>
      </c>
      <c r="I36" s="470">
        <v>172</v>
      </c>
      <c r="J36" s="408">
        <v>8.3000000000000007</v>
      </c>
    </row>
    <row r="37" spans="1:10">
      <c r="A37" s="124" t="s">
        <v>202</v>
      </c>
      <c r="C37" s="125"/>
      <c r="D37" s="125"/>
      <c r="E37" s="125"/>
    </row>
  </sheetData>
  <mergeCells count="19">
    <mergeCell ref="C20:C21"/>
    <mergeCell ref="D20:D21"/>
    <mergeCell ref="E20:J20"/>
    <mergeCell ref="B3:B4"/>
    <mergeCell ref="A1:J1"/>
    <mergeCell ref="D2:J2"/>
    <mergeCell ref="D3:D4"/>
    <mergeCell ref="E3:J3"/>
    <mergeCell ref="C3:C4"/>
    <mergeCell ref="A20:A21"/>
    <mergeCell ref="A22:A36"/>
    <mergeCell ref="A5:A19"/>
    <mergeCell ref="A3:A4"/>
    <mergeCell ref="B23:B24"/>
    <mergeCell ref="B26:B27"/>
    <mergeCell ref="B29:B30"/>
    <mergeCell ref="B32:B33"/>
    <mergeCell ref="B35:B36"/>
    <mergeCell ref="B20:B21"/>
  </mergeCell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workbookViewId="0">
      <selection activeCell="A45" sqref="A45"/>
    </sheetView>
  </sheetViews>
  <sheetFormatPr baseColWidth="10" defaultColWidth="10" defaultRowHeight="12.75"/>
  <cols>
    <col min="1" max="12" width="7.25" style="281" customWidth="1"/>
    <col min="13" max="13" width="10.5" style="281" customWidth="1"/>
    <col min="14" max="16384" width="10" style="281"/>
  </cols>
  <sheetData>
    <row r="1" spans="1:14" ht="17.25" customHeight="1">
      <c r="A1" s="341" t="s">
        <v>1910</v>
      </c>
    </row>
    <row r="2" spans="1:14">
      <c r="A2" s="342" t="s">
        <v>762</v>
      </c>
      <c r="B2" s="343" t="s">
        <v>763</v>
      </c>
      <c r="C2" s="343" t="s">
        <v>764</v>
      </c>
      <c r="D2" s="343" t="s">
        <v>758</v>
      </c>
      <c r="E2" s="343" t="s">
        <v>759</v>
      </c>
      <c r="F2" s="343" t="s">
        <v>765</v>
      </c>
      <c r="G2" s="343" t="s">
        <v>766</v>
      </c>
      <c r="H2" s="342" t="s">
        <v>767</v>
      </c>
      <c r="I2" s="1251" t="s">
        <v>768</v>
      </c>
      <c r="J2" s="343" t="s">
        <v>769</v>
      </c>
      <c r="K2" s="343" t="s">
        <v>770</v>
      </c>
      <c r="L2" s="342" t="s">
        <v>771</v>
      </c>
      <c r="M2" s="342" t="s">
        <v>772</v>
      </c>
      <c r="N2" s="343" t="s">
        <v>765</v>
      </c>
    </row>
    <row r="3" spans="1:14">
      <c r="A3" s="333" t="s">
        <v>773</v>
      </c>
      <c r="B3" s="344"/>
      <c r="C3" s="344"/>
      <c r="D3" s="344"/>
      <c r="E3" s="344"/>
      <c r="F3" s="331" t="s">
        <v>771</v>
      </c>
      <c r="G3" s="331" t="s">
        <v>771</v>
      </c>
      <c r="H3" s="333"/>
      <c r="I3" s="1252"/>
      <c r="J3" s="331" t="s">
        <v>774</v>
      </c>
      <c r="K3" s="331"/>
      <c r="L3" s="345"/>
      <c r="M3" s="333" t="s">
        <v>775</v>
      </c>
      <c r="N3" s="331" t="s">
        <v>776</v>
      </c>
    </row>
    <row r="4" spans="1:14" hidden="1">
      <c r="A4" s="282" t="s">
        <v>777</v>
      </c>
      <c r="B4" s="278">
        <v>4793</v>
      </c>
      <c r="C4" s="278">
        <v>2359</v>
      </c>
      <c r="D4" s="278">
        <v>2057</v>
      </c>
      <c r="E4" s="278">
        <v>2490</v>
      </c>
      <c r="F4" s="278">
        <f t="shared" ref="F4:F30" si="0">SUM(M4:N4)</f>
        <v>4017</v>
      </c>
      <c r="G4" s="278">
        <v>1614</v>
      </c>
      <c r="H4" s="278"/>
      <c r="I4" s="283"/>
      <c r="J4" s="283"/>
      <c r="K4" s="278">
        <v>170</v>
      </c>
      <c r="L4" s="284">
        <f t="shared" ref="L4:L20" si="1">SUM(B4,C4,D4,E4,F4,G4,D53,K4)</f>
        <v>18076</v>
      </c>
      <c r="M4" s="278">
        <v>2319</v>
      </c>
      <c r="N4" s="278">
        <v>1698</v>
      </c>
    </row>
    <row r="5" spans="1:14" hidden="1">
      <c r="A5" s="282" t="s">
        <v>778</v>
      </c>
      <c r="B5" s="278">
        <v>4826</v>
      </c>
      <c r="C5" s="278">
        <v>2049</v>
      </c>
      <c r="D5" s="278">
        <v>1836</v>
      </c>
      <c r="E5" s="278">
        <v>2301</v>
      </c>
      <c r="F5" s="278">
        <f t="shared" si="0"/>
        <v>3667</v>
      </c>
      <c r="G5" s="278">
        <v>1535</v>
      </c>
      <c r="H5" s="285"/>
      <c r="I5" s="286"/>
      <c r="J5" s="286"/>
      <c r="K5" s="278">
        <v>174</v>
      </c>
      <c r="L5" s="284">
        <f t="shared" si="1"/>
        <v>16862</v>
      </c>
      <c r="M5" s="278">
        <v>2033</v>
      </c>
      <c r="N5" s="278">
        <v>1634</v>
      </c>
    </row>
    <row r="6" spans="1:14" hidden="1">
      <c r="A6" s="282" t="s">
        <v>779</v>
      </c>
      <c r="B6" s="278">
        <v>4829</v>
      </c>
      <c r="C6" s="278">
        <v>1798</v>
      </c>
      <c r="D6" s="278">
        <v>1620</v>
      </c>
      <c r="E6" s="278">
        <v>2054</v>
      </c>
      <c r="F6" s="278">
        <f t="shared" si="0"/>
        <v>3499</v>
      </c>
      <c r="G6" s="278">
        <v>1483</v>
      </c>
      <c r="H6" s="285"/>
      <c r="I6" s="286"/>
      <c r="J6" s="286"/>
      <c r="K6" s="278">
        <v>155</v>
      </c>
      <c r="L6" s="284">
        <f t="shared" si="1"/>
        <v>15912</v>
      </c>
      <c r="M6" s="278">
        <v>1874</v>
      </c>
      <c r="N6" s="278">
        <v>1625</v>
      </c>
    </row>
    <row r="7" spans="1:14" hidden="1">
      <c r="A7" s="282" t="s">
        <v>780</v>
      </c>
      <c r="B7" s="278">
        <v>4853</v>
      </c>
      <c r="C7" s="278">
        <v>1740</v>
      </c>
      <c r="D7" s="278">
        <v>1355</v>
      </c>
      <c r="E7" s="278">
        <v>1799</v>
      </c>
      <c r="F7" s="278">
        <f t="shared" si="0"/>
        <v>3184</v>
      </c>
      <c r="G7" s="278">
        <v>1413</v>
      </c>
      <c r="H7" s="285"/>
      <c r="I7" s="286"/>
      <c r="J7" s="286"/>
      <c r="K7" s="278">
        <v>147</v>
      </c>
      <c r="L7" s="284">
        <f t="shared" si="1"/>
        <v>14923</v>
      </c>
      <c r="M7" s="278">
        <v>1661</v>
      </c>
      <c r="N7" s="278">
        <v>1523</v>
      </c>
    </row>
    <row r="8" spans="1:14" hidden="1">
      <c r="A8" s="282" t="s">
        <v>781</v>
      </c>
      <c r="B8" s="278">
        <v>4947</v>
      </c>
      <c r="C8" s="278">
        <v>1847</v>
      </c>
      <c r="D8" s="278">
        <v>1155</v>
      </c>
      <c r="E8" s="278">
        <v>1586</v>
      </c>
      <c r="F8" s="278">
        <f t="shared" si="0"/>
        <v>3019</v>
      </c>
      <c r="G8" s="278">
        <v>1373</v>
      </c>
      <c r="H8" s="285"/>
      <c r="I8" s="286"/>
      <c r="J8" s="286"/>
      <c r="K8" s="278">
        <v>164</v>
      </c>
      <c r="L8" s="284">
        <f t="shared" si="1"/>
        <v>14486</v>
      </c>
      <c r="M8" s="278">
        <v>1610</v>
      </c>
      <c r="N8" s="278">
        <v>1409</v>
      </c>
    </row>
    <row r="9" spans="1:14" hidden="1">
      <c r="A9" s="282" t="s">
        <v>782</v>
      </c>
      <c r="B9" s="287">
        <v>4963</v>
      </c>
      <c r="C9" s="278">
        <v>1990</v>
      </c>
      <c r="D9" s="278">
        <v>1091</v>
      </c>
      <c r="E9" s="278">
        <v>1500</v>
      </c>
      <c r="F9" s="278">
        <f t="shared" si="0"/>
        <v>2896</v>
      </c>
      <c r="G9" s="278">
        <v>1378</v>
      </c>
      <c r="H9" s="285"/>
      <c r="I9" s="286">
        <v>38</v>
      </c>
      <c r="J9" s="286"/>
      <c r="K9" s="278">
        <v>216</v>
      </c>
      <c r="L9" s="284">
        <f t="shared" si="1"/>
        <v>14404</v>
      </c>
      <c r="M9" s="278">
        <v>1570</v>
      </c>
      <c r="N9" s="278">
        <v>1326</v>
      </c>
    </row>
    <row r="10" spans="1:14" hidden="1">
      <c r="A10" s="282" t="s">
        <v>783</v>
      </c>
      <c r="B10" s="287">
        <v>5134</v>
      </c>
      <c r="C10" s="278">
        <v>2042</v>
      </c>
      <c r="D10" s="278">
        <v>1114</v>
      </c>
      <c r="E10" s="278">
        <v>1486</v>
      </c>
      <c r="F10" s="278">
        <f t="shared" si="0"/>
        <v>2800</v>
      </c>
      <c r="G10" s="278">
        <v>1343</v>
      </c>
      <c r="H10" s="285"/>
      <c r="I10" s="286">
        <v>77</v>
      </c>
      <c r="J10" s="286"/>
      <c r="K10" s="278">
        <v>257</v>
      </c>
      <c r="L10" s="284">
        <f t="shared" si="1"/>
        <v>14551</v>
      </c>
      <c r="M10" s="278">
        <v>1505</v>
      </c>
      <c r="N10" s="278">
        <v>1295</v>
      </c>
    </row>
    <row r="11" spans="1:14" hidden="1">
      <c r="A11" s="282" t="s">
        <v>784</v>
      </c>
      <c r="B11" s="287">
        <v>5307</v>
      </c>
      <c r="C11" s="278">
        <v>2064</v>
      </c>
      <c r="D11" s="278">
        <v>1157</v>
      </c>
      <c r="E11" s="278">
        <v>1523</v>
      </c>
      <c r="F11" s="278">
        <f t="shared" si="0"/>
        <v>2878</v>
      </c>
      <c r="G11" s="278">
        <v>1334</v>
      </c>
      <c r="H11" s="285"/>
      <c r="I11" s="286">
        <v>186</v>
      </c>
      <c r="J11" s="286"/>
      <c r="K11" s="278">
        <v>396</v>
      </c>
      <c r="L11" s="284">
        <f t="shared" si="1"/>
        <v>15051</v>
      </c>
      <c r="M11" s="278">
        <v>1595</v>
      </c>
      <c r="N11" s="278">
        <v>1283</v>
      </c>
    </row>
    <row r="12" spans="1:14" hidden="1">
      <c r="A12" s="282" t="s">
        <v>785</v>
      </c>
      <c r="B12" s="287">
        <v>5265</v>
      </c>
      <c r="C12" s="278">
        <v>2104</v>
      </c>
      <c r="D12" s="278">
        <v>1165</v>
      </c>
      <c r="E12" s="278">
        <v>1588</v>
      </c>
      <c r="F12" s="278">
        <f t="shared" si="0"/>
        <v>2922</v>
      </c>
      <c r="G12" s="278">
        <v>1373</v>
      </c>
      <c r="H12" s="285"/>
      <c r="I12" s="286">
        <v>239</v>
      </c>
      <c r="J12" s="286"/>
      <c r="K12" s="278">
        <v>465</v>
      </c>
      <c r="L12" s="284">
        <f t="shared" si="1"/>
        <v>15267</v>
      </c>
      <c r="M12" s="278">
        <v>1679</v>
      </c>
      <c r="N12" s="278">
        <v>1243</v>
      </c>
    </row>
    <row r="13" spans="1:14" hidden="1">
      <c r="A13" s="282" t="s">
        <v>786</v>
      </c>
      <c r="B13" s="287">
        <v>5328</v>
      </c>
      <c r="C13" s="278">
        <v>2196</v>
      </c>
      <c r="D13" s="278">
        <v>1205</v>
      </c>
      <c r="E13" s="278">
        <v>1616</v>
      </c>
      <c r="F13" s="278">
        <f t="shared" si="0"/>
        <v>2922</v>
      </c>
      <c r="G13" s="278">
        <v>1318</v>
      </c>
      <c r="H13" s="285"/>
      <c r="I13" s="286">
        <v>263</v>
      </c>
      <c r="J13" s="286"/>
      <c r="K13" s="278">
        <v>497</v>
      </c>
      <c r="L13" s="284">
        <f t="shared" si="1"/>
        <v>15457</v>
      </c>
      <c r="M13" s="278">
        <v>1752</v>
      </c>
      <c r="N13" s="278">
        <v>1170</v>
      </c>
    </row>
    <row r="14" spans="1:14" hidden="1">
      <c r="A14" s="282" t="s">
        <v>787</v>
      </c>
      <c r="B14" s="287">
        <v>5273</v>
      </c>
      <c r="C14" s="278">
        <v>2274</v>
      </c>
      <c r="D14" s="278">
        <v>1210</v>
      </c>
      <c r="E14" s="278">
        <v>1697</v>
      </c>
      <c r="F14" s="278">
        <f t="shared" si="0"/>
        <v>2988</v>
      </c>
      <c r="G14" s="278">
        <v>1314</v>
      </c>
      <c r="H14" s="285">
        <v>45</v>
      </c>
      <c r="I14" s="286">
        <v>300</v>
      </c>
      <c r="J14" s="286"/>
      <c r="K14" s="278">
        <v>558</v>
      </c>
      <c r="L14" s="284">
        <f t="shared" si="1"/>
        <v>15691</v>
      </c>
      <c r="M14" s="278">
        <v>1779</v>
      </c>
      <c r="N14" s="278">
        <v>1209</v>
      </c>
    </row>
    <row r="15" spans="1:14" hidden="1">
      <c r="A15" s="288" t="s">
        <v>788</v>
      </c>
      <c r="B15" s="289">
        <v>5336</v>
      </c>
      <c r="C15" s="290">
        <v>2276</v>
      </c>
      <c r="D15" s="290">
        <v>1214</v>
      </c>
      <c r="E15" s="290">
        <v>1743</v>
      </c>
      <c r="F15" s="290">
        <f t="shared" si="0"/>
        <v>3019</v>
      </c>
      <c r="G15" s="290">
        <v>1318</v>
      </c>
      <c r="H15" s="285">
        <v>101</v>
      </c>
      <c r="I15" s="286">
        <v>316</v>
      </c>
      <c r="J15" s="286"/>
      <c r="K15" s="290">
        <v>663</v>
      </c>
      <c r="L15" s="291">
        <f t="shared" si="1"/>
        <v>15918</v>
      </c>
      <c r="M15" s="290">
        <v>1781</v>
      </c>
      <c r="N15" s="290">
        <v>1238</v>
      </c>
    </row>
    <row r="16" spans="1:14" ht="19.5" hidden="1" customHeight="1">
      <c r="A16" s="282" t="s">
        <v>789</v>
      </c>
      <c r="B16" s="292">
        <v>5379</v>
      </c>
      <c r="C16" s="292">
        <v>2301</v>
      </c>
      <c r="D16" s="292">
        <v>1233</v>
      </c>
      <c r="E16" s="292">
        <v>1843</v>
      </c>
      <c r="F16" s="292">
        <f t="shared" si="0"/>
        <v>3026</v>
      </c>
      <c r="G16" s="292">
        <v>1293</v>
      </c>
      <c r="H16" s="285">
        <v>153</v>
      </c>
      <c r="I16" s="286">
        <v>322</v>
      </c>
      <c r="J16" s="286"/>
      <c r="K16" s="292">
        <v>746</v>
      </c>
      <c r="L16" s="293">
        <f t="shared" si="1"/>
        <v>16178</v>
      </c>
      <c r="M16" s="292">
        <v>1783</v>
      </c>
      <c r="N16" s="292">
        <v>1243</v>
      </c>
    </row>
    <row r="17" spans="1:14" ht="19.5" hidden="1" customHeight="1">
      <c r="A17" s="282" t="s">
        <v>790</v>
      </c>
      <c r="B17" s="292">
        <v>5328</v>
      </c>
      <c r="C17" s="292">
        <v>2315</v>
      </c>
      <c r="D17" s="292">
        <v>1258</v>
      </c>
      <c r="E17" s="292">
        <v>1859</v>
      </c>
      <c r="F17" s="292">
        <f t="shared" si="0"/>
        <v>3081</v>
      </c>
      <c r="G17" s="292">
        <v>1250</v>
      </c>
      <c r="H17" s="285">
        <v>202</v>
      </c>
      <c r="I17" s="286">
        <v>335</v>
      </c>
      <c r="J17" s="286"/>
      <c r="K17" s="292">
        <v>831</v>
      </c>
      <c r="L17" s="293">
        <f t="shared" si="1"/>
        <v>16257</v>
      </c>
      <c r="M17" s="292">
        <v>1809</v>
      </c>
      <c r="N17" s="292">
        <v>1272</v>
      </c>
    </row>
    <row r="18" spans="1:14" ht="19.5" hidden="1" customHeight="1">
      <c r="A18" s="294" t="s">
        <v>791</v>
      </c>
      <c r="B18" s="292">
        <v>5361</v>
      </c>
      <c r="C18" s="295">
        <v>2202</v>
      </c>
      <c r="D18" s="295">
        <v>1259</v>
      </c>
      <c r="E18" s="292">
        <v>1851</v>
      </c>
      <c r="F18" s="292">
        <f t="shared" si="0"/>
        <v>3041</v>
      </c>
      <c r="G18" s="295">
        <v>1191</v>
      </c>
      <c r="H18" s="285">
        <v>256</v>
      </c>
      <c r="I18" s="286">
        <v>363</v>
      </c>
      <c r="J18" s="286"/>
      <c r="K18" s="292">
        <v>937</v>
      </c>
      <c r="L18" s="293">
        <f t="shared" si="1"/>
        <v>16195</v>
      </c>
      <c r="M18" s="295">
        <v>1808</v>
      </c>
      <c r="N18" s="295">
        <v>1233</v>
      </c>
    </row>
    <row r="19" spans="1:14" ht="19.5" hidden="1" customHeight="1">
      <c r="A19" s="294" t="s">
        <v>792</v>
      </c>
      <c r="B19" s="292">
        <v>5249</v>
      </c>
      <c r="C19" s="295">
        <v>2199</v>
      </c>
      <c r="D19" s="295">
        <v>1269</v>
      </c>
      <c r="E19" s="295">
        <v>1855</v>
      </c>
      <c r="F19" s="292">
        <f t="shared" si="0"/>
        <v>3086</v>
      </c>
      <c r="G19" s="295">
        <v>1138</v>
      </c>
      <c r="H19" s="285">
        <v>307</v>
      </c>
      <c r="I19" s="286">
        <v>373</v>
      </c>
      <c r="J19" s="286"/>
      <c r="K19" s="296">
        <f t="shared" ref="K19:K40" si="2">H68</f>
        <v>674</v>
      </c>
      <c r="L19" s="293">
        <f t="shared" si="1"/>
        <v>15804</v>
      </c>
      <c r="M19" s="295">
        <v>1858</v>
      </c>
      <c r="N19" s="295">
        <v>1228</v>
      </c>
    </row>
    <row r="20" spans="1:14" ht="19.5" hidden="1" customHeight="1">
      <c r="A20" s="294" t="s">
        <v>793</v>
      </c>
      <c r="B20" s="292">
        <v>4993</v>
      </c>
      <c r="C20" s="295">
        <v>2249</v>
      </c>
      <c r="D20" s="295">
        <v>1232</v>
      </c>
      <c r="E20" s="295">
        <v>1836</v>
      </c>
      <c r="F20" s="292">
        <f t="shared" si="0"/>
        <v>3099</v>
      </c>
      <c r="G20" s="295">
        <v>1102</v>
      </c>
      <c r="H20" s="285">
        <v>353</v>
      </c>
      <c r="I20" s="286">
        <v>367</v>
      </c>
      <c r="J20" s="297" t="s">
        <v>124</v>
      </c>
      <c r="K20" s="296">
        <f t="shared" si="2"/>
        <v>681</v>
      </c>
      <c r="L20" s="293">
        <f t="shared" si="1"/>
        <v>15509</v>
      </c>
      <c r="M20" s="295">
        <v>1856</v>
      </c>
      <c r="N20" s="295">
        <v>1243</v>
      </c>
    </row>
    <row r="21" spans="1:14" s="299" customFormat="1" ht="19.5" customHeight="1">
      <c r="A21" s="337" t="s">
        <v>794</v>
      </c>
      <c r="B21" s="292">
        <v>4806</v>
      </c>
      <c r="C21" s="296">
        <v>2254</v>
      </c>
      <c r="D21" s="296">
        <v>1297</v>
      </c>
      <c r="E21" s="296">
        <v>1829</v>
      </c>
      <c r="F21" s="292">
        <f t="shared" si="0"/>
        <v>3220</v>
      </c>
      <c r="G21" s="296">
        <v>1067</v>
      </c>
      <c r="H21" s="285">
        <v>417</v>
      </c>
      <c r="I21" s="286">
        <v>355</v>
      </c>
      <c r="J21" s="298"/>
      <c r="K21" s="296">
        <f t="shared" si="2"/>
        <v>762</v>
      </c>
      <c r="L21" s="293">
        <f>SUM(B21:K21)</f>
        <v>16007</v>
      </c>
      <c r="M21" s="296">
        <v>1925</v>
      </c>
      <c r="N21" s="296">
        <v>1295</v>
      </c>
    </row>
    <row r="22" spans="1:14" ht="19.5" customHeight="1">
      <c r="A22" s="348" t="s">
        <v>795</v>
      </c>
      <c r="B22" s="292">
        <v>4525</v>
      </c>
      <c r="C22" s="295">
        <v>2323</v>
      </c>
      <c r="D22" s="295">
        <v>1284</v>
      </c>
      <c r="E22" s="295">
        <v>1851</v>
      </c>
      <c r="F22" s="292">
        <f t="shared" si="0"/>
        <v>3220</v>
      </c>
      <c r="G22" s="295">
        <v>1062</v>
      </c>
      <c r="H22" s="278">
        <v>464</v>
      </c>
      <c r="I22" s="283">
        <v>369</v>
      </c>
      <c r="J22" s="300"/>
      <c r="K22" s="296">
        <f t="shared" si="2"/>
        <v>756</v>
      </c>
      <c r="L22" s="293">
        <f t="shared" ref="L22:L37" si="3">SUM(B22:K22)</f>
        <v>15854</v>
      </c>
      <c r="M22" s="295">
        <v>1966</v>
      </c>
      <c r="N22" s="295">
        <v>1254</v>
      </c>
    </row>
    <row r="23" spans="1:14" s="301" customFormat="1" ht="19.5" customHeight="1">
      <c r="A23" s="348" t="s">
        <v>796</v>
      </c>
      <c r="B23" s="295">
        <v>4385</v>
      </c>
      <c r="C23" s="295">
        <v>2325</v>
      </c>
      <c r="D23" s="295">
        <v>1305</v>
      </c>
      <c r="E23" s="295">
        <v>1855</v>
      </c>
      <c r="F23" s="292">
        <f t="shared" si="0"/>
        <v>3321</v>
      </c>
      <c r="G23" s="295">
        <v>1076</v>
      </c>
      <c r="H23" s="285">
        <v>520</v>
      </c>
      <c r="I23" s="286">
        <v>353</v>
      </c>
      <c r="J23" s="300"/>
      <c r="K23" s="296">
        <f t="shared" si="2"/>
        <v>758</v>
      </c>
      <c r="L23" s="293">
        <f t="shared" si="3"/>
        <v>15898</v>
      </c>
      <c r="M23" s="295">
        <v>2038</v>
      </c>
      <c r="N23" s="295">
        <v>1283</v>
      </c>
    </row>
    <row r="24" spans="1:14" s="301" customFormat="1" ht="19.5" customHeight="1">
      <c r="A24" s="348" t="s">
        <v>797</v>
      </c>
      <c r="B24" s="295">
        <v>4374</v>
      </c>
      <c r="C24" s="295">
        <v>2118</v>
      </c>
      <c r="D24" s="295">
        <v>1310</v>
      </c>
      <c r="E24" s="295">
        <v>1934</v>
      </c>
      <c r="F24" s="292">
        <f t="shared" si="0"/>
        <v>3532</v>
      </c>
      <c r="G24" s="295">
        <v>1094</v>
      </c>
      <c r="H24" s="278">
        <v>518</v>
      </c>
      <c r="I24" s="278">
        <v>379</v>
      </c>
      <c r="J24" s="300"/>
      <c r="K24" s="296">
        <f t="shared" si="2"/>
        <v>760</v>
      </c>
      <c r="L24" s="293">
        <f t="shared" si="3"/>
        <v>16019</v>
      </c>
      <c r="M24" s="295">
        <v>2181</v>
      </c>
      <c r="N24" s="296">
        <v>1351</v>
      </c>
    </row>
    <row r="25" spans="1:14" hidden="1">
      <c r="A25" s="349" t="s">
        <v>797</v>
      </c>
      <c r="B25" s="302">
        <v>4340</v>
      </c>
      <c r="C25" s="302">
        <v>2097</v>
      </c>
      <c r="D25" s="302">
        <v>1357</v>
      </c>
      <c r="E25" s="302">
        <v>1896</v>
      </c>
      <c r="F25" s="303">
        <f t="shared" si="0"/>
        <v>3411</v>
      </c>
      <c r="G25" s="302">
        <v>1098</v>
      </c>
      <c r="H25" s="278">
        <f>H24+20</f>
        <v>538</v>
      </c>
      <c r="I25" s="278">
        <v>360</v>
      </c>
      <c r="J25" s="300"/>
      <c r="K25" s="296">
        <f t="shared" si="2"/>
        <v>621</v>
      </c>
      <c r="L25" s="293">
        <f t="shared" si="3"/>
        <v>15718</v>
      </c>
      <c r="M25" s="302">
        <v>2100</v>
      </c>
      <c r="N25" s="302">
        <v>1311</v>
      </c>
    </row>
    <row r="26" spans="1:14" hidden="1">
      <c r="A26" s="350" t="s">
        <v>644</v>
      </c>
      <c r="B26" s="304">
        <v>4198</v>
      </c>
      <c r="C26" s="304">
        <v>1999</v>
      </c>
      <c r="D26" s="304">
        <v>1343</v>
      </c>
      <c r="E26" s="304">
        <v>1867</v>
      </c>
      <c r="F26" s="305">
        <f t="shared" si="0"/>
        <v>3481</v>
      </c>
      <c r="G26" s="304">
        <v>1097</v>
      </c>
      <c r="H26" s="278">
        <f>H25+20</f>
        <v>558</v>
      </c>
      <c r="I26" s="278">
        <v>360</v>
      </c>
      <c r="J26" s="300"/>
      <c r="K26" s="296">
        <f t="shared" si="2"/>
        <v>617</v>
      </c>
      <c r="L26" s="293">
        <f t="shared" si="3"/>
        <v>15520</v>
      </c>
      <c r="M26" s="304">
        <v>2068</v>
      </c>
      <c r="N26" s="304">
        <v>1413</v>
      </c>
    </row>
    <row r="27" spans="1:14" hidden="1">
      <c r="A27" s="350" t="s">
        <v>547</v>
      </c>
      <c r="B27" s="304">
        <v>4126</v>
      </c>
      <c r="C27" s="304">
        <v>1959</v>
      </c>
      <c r="D27" s="304">
        <v>1308</v>
      </c>
      <c r="E27" s="304">
        <v>1823</v>
      </c>
      <c r="F27" s="305">
        <f t="shared" si="0"/>
        <v>3441</v>
      </c>
      <c r="G27" s="304">
        <v>1107</v>
      </c>
      <c r="H27" s="278">
        <f>H26+20</f>
        <v>578</v>
      </c>
      <c r="I27" s="278">
        <v>360</v>
      </c>
      <c r="J27" s="300"/>
      <c r="K27" s="296">
        <f t="shared" si="2"/>
        <v>610</v>
      </c>
      <c r="L27" s="293">
        <f t="shared" si="3"/>
        <v>15312</v>
      </c>
      <c r="M27" s="304">
        <v>2025</v>
      </c>
      <c r="N27" s="304">
        <v>1416</v>
      </c>
    </row>
    <row r="28" spans="1:14" hidden="1">
      <c r="A28" s="350" t="s">
        <v>548</v>
      </c>
      <c r="B28" s="304">
        <v>4068</v>
      </c>
      <c r="C28" s="304">
        <v>1866</v>
      </c>
      <c r="D28" s="304">
        <v>1283</v>
      </c>
      <c r="E28" s="304">
        <v>1784</v>
      </c>
      <c r="F28" s="305">
        <f t="shared" si="0"/>
        <v>3411</v>
      </c>
      <c r="G28" s="304">
        <v>1118</v>
      </c>
      <c r="H28" s="278">
        <v>580</v>
      </c>
      <c r="I28" s="278">
        <v>360</v>
      </c>
      <c r="J28" s="300"/>
      <c r="K28" s="296">
        <f t="shared" si="2"/>
        <v>602</v>
      </c>
      <c r="L28" s="293">
        <f t="shared" si="3"/>
        <v>15072</v>
      </c>
      <c r="M28" s="304">
        <v>1959</v>
      </c>
      <c r="N28" s="304">
        <v>1452</v>
      </c>
    </row>
    <row r="29" spans="1:14" hidden="1">
      <c r="A29" s="350" t="s">
        <v>549</v>
      </c>
      <c r="B29" s="304">
        <v>4004</v>
      </c>
      <c r="C29" s="304">
        <v>1824</v>
      </c>
      <c r="D29" s="304">
        <v>1207</v>
      </c>
      <c r="E29" s="304">
        <v>1674</v>
      </c>
      <c r="F29" s="305">
        <f t="shared" si="0"/>
        <v>3304</v>
      </c>
      <c r="G29" s="304">
        <v>1110</v>
      </c>
      <c r="H29" s="278">
        <v>580</v>
      </c>
      <c r="I29" s="278">
        <v>360</v>
      </c>
      <c r="J29" s="300"/>
      <c r="K29" s="296">
        <f t="shared" si="2"/>
        <v>591</v>
      </c>
      <c r="L29" s="293">
        <f t="shared" si="3"/>
        <v>14654</v>
      </c>
      <c r="M29" s="304">
        <v>1841</v>
      </c>
      <c r="N29" s="304">
        <v>1463</v>
      </c>
    </row>
    <row r="30" spans="1:14" hidden="1">
      <c r="A30" s="350" t="s">
        <v>550</v>
      </c>
      <c r="B30" s="304">
        <v>3954</v>
      </c>
      <c r="C30" s="304">
        <v>1793</v>
      </c>
      <c r="D30" s="304">
        <v>1151</v>
      </c>
      <c r="E30" s="304">
        <v>1597</v>
      </c>
      <c r="F30" s="305">
        <f t="shared" si="0"/>
        <v>3242</v>
      </c>
      <c r="G30" s="304">
        <v>1111</v>
      </c>
      <c r="H30" s="278">
        <v>580</v>
      </c>
      <c r="I30" s="278">
        <v>360</v>
      </c>
      <c r="J30" s="300"/>
      <c r="K30" s="296">
        <f t="shared" si="2"/>
        <v>585</v>
      </c>
      <c r="L30" s="293">
        <f t="shared" si="3"/>
        <v>14373</v>
      </c>
      <c r="M30" s="304">
        <v>1756</v>
      </c>
      <c r="N30" s="304">
        <v>1486</v>
      </c>
    </row>
    <row r="31" spans="1:14" s="299" customFormat="1" ht="19.5" customHeight="1">
      <c r="A31" s="337" t="s">
        <v>644</v>
      </c>
      <c r="B31" s="296">
        <v>4239</v>
      </c>
      <c r="C31" s="306"/>
      <c r="D31" s="296">
        <v>1643</v>
      </c>
      <c r="E31" s="296">
        <v>2632</v>
      </c>
      <c r="F31" s="296">
        <v>5001</v>
      </c>
      <c r="G31" s="296">
        <v>1107</v>
      </c>
      <c r="H31" s="278">
        <v>484</v>
      </c>
      <c r="I31" s="278">
        <v>380</v>
      </c>
      <c r="J31" s="300"/>
      <c r="K31" s="296">
        <f t="shared" si="2"/>
        <v>774</v>
      </c>
      <c r="L31" s="293">
        <f t="shared" si="3"/>
        <v>16260</v>
      </c>
      <c r="M31" s="296">
        <v>3514</v>
      </c>
      <c r="N31" s="296">
        <v>1487</v>
      </c>
    </row>
    <row r="32" spans="1:14" s="299" customFormat="1" ht="19.5" customHeight="1">
      <c r="A32" s="337" t="s">
        <v>547</v>
      </c>
      <c r="B32" s="296">
        <v>4206</v>
      </c>
      <c r="C32" s="307"/>
      <c r="D32" s="296">
        <v>1578</v>
      </c>
      <c r="E32" s="296">
        <v>2506</v>
      </c>
      <c r="F32" s="296">
        <f>SUM(M32:N32)</f>
        <v>5198</v>
      </c>
      <c r="G32" s="296">
        <v>1138</v>
      </c>
      <c r="H32" s="292">
        <v>456</v>
      </c>
      <c r="I32" s="292">
        <v>384</v>
      </c>
      <c r="J32" s="300"/>
      <c r="K32" s="296">
        <f t="shared" si="2"/>
        <v>761</v>
      </c>
      <c r="L32" s="293">
        <f t="shared" si="3"/>
        <v>16227</v>
      </c>
      <c r="M32" s="296">
        <v>3644</v>
      </c>
      <c r="N32" s="296">
        <v>1554</v>
      </c>
    </row>
    <row r="33" spans="1:14" s="299" customFormat="1" ht="19.5" customHeight="1">
      <c r="A33" s="337" t="s">
        <v>548</v>
      </c>
      <c r="B33" s="296">
        <v>4076</v>
      </c>
      <c r="C33" s="307"/>
      <c r="D33" s="296">
        <v>1403</v>
      </c>
      <c r="E33" s="296">
        <v>2378</v>
      </c>
      <c r="F33" s="296">
        <f>SUM(M33:N33)</f>
        <v>5359</v>
      </c>
      <c r="G33" s="296">
        <v>1153</v>
      </c>
      <c r="H33" s="292">
        <v>452</v>
      </c>
      <c r="I33" s="292">
        <v>392</v>
      </c>
      <c r="J33" s="300"/>
      <c r="K33" s="296">
        <f t="shared" si="2"/>
        <v>739</v>
      </c>
      <c r="L33" s="293">
        <f t="shared" si="3"/>
        <v>15952</v>
      </c>
      <c r="M33" s="296">
        <v>3758</v>
      </c>
      <c r="N33" s="296">
        <v>1601</v>
      </c>
    </row>
    <row r="34" spans="1:14" s="299" customFormat="1" ht="19.5" customHeight="1">
      <c r="A34" s="342" t="s">
        <v>549</v>
      </c>
      <c r="B34" s="308">
        <v>4028</v>
      </c>
      <c r="C34" s="307"/>
      <c r="D34" s="308">
        <v>1238</v>
      </c>
      <c r="E34" s="308">
        <v>2262</v>
      </c>
      <c r="F34" s="308">
        <f>SUM(M34:N34)</f>
        <v>5461</v>
      </c>
      <c r="G34" s="308">
        <v>1189</v>
      </c>
      <c r="H34" s="309">
        <v>440</v>
      </c>
      <c r="I34" s="309">
        <v>399</v>
      </c>
      <c r="J34" s="300"/>
      <c r="K34" s="308">
        <f t="shared" si="2"/>
        <v>709</v>
      </c>
      <c r="L34" s="310">
        <f t="shared" si="3"/>
        <v>15726</v>
      </c>
      <c r="M34" s="296">
        <v>3768</v>
      </c>
      <c r="N34" s="296">
        <v>1693</v>
      </c>
    </row>
    <row r="35" spans="1:14" s="299" customFormat="1" ht="19.5" customHeight="1">
      <c r="A35" s="337" t="s">
        <v>550</v>
      </c>
      <c r="B35" s="296">
        <v>3922</v>
      </c>
      <c r="C35" s="307"/>
      <c r="D35" s="296">
        <v>1094</v>
      </c>
      <c r="E35" s="296">
        <v>2263</v>
      </c>
      <c r="F35" s="296">
        <f>SUM(M35:N35)</f>
        <v>5445</v>
      </c>
      <c r="G35" s="296">
        <v>1191</v>
      </c>
      <c r="H35" s="292">
        <v>416</v>
      </c>
      <c r="I35" s="292">
        <v>381</v>
      </c>
      <c r="J35" s="311"/>
      <c r="K35" s="296">
        <f t="shared" si="2"/>
        <v>691</v>
      </c>
      <c r="L35" s="293">
        <f t="shared" si="3"/>
        <v>15403</v>
      </c>
      <c r="M35" s="296">
        <v>3743</v>
      </c>
      <c r="N35" s="296">
        <v>1702</v>
      </c>
    </row>
    <row r="36" spans="1:14" s="299" customFormat="1" ht="19.5" customHeight="1">
      <c r="A36" s="337" t="s">
        <v>212</v>
      </c>
      <c r="B36" s="296">
        <f>4263-40-116-159-31</f>
        <v>3917</v>
      </c>
      <c r="C36" s="307"/>
      <c r="D36" s="296">
        <v>962</v>
      </c>
      <c r="E36" s="296">
        <v>2264</v>
      </c>
      <c r="F36" s="296">
        <f>SUM(M36:N36)</f>
        <v>5353</v>
      </c>
      <c r="G36" s="296">
        <f>1241+487</f>
        <v>1728</v>
      </c>
      <c r="H36" s="298"/>
      <c r="I36" s="292">
        <v>388</v>
      </c>
      <c r="J36" s="292">
        <v>123</v>
      </c>
      <c r="K36" s="296">
        <f t="shared" si="2"/>
        <v>678</v>
      </c>
      <c r="L36" s="293">
        <f t="shared" si="3"/>
        <v>15413</v>
      </c>
      <c r="M36" s="296">
        <v>3812</v>
      </c>
      <c r="N36" s="296">
        <v>1541</v>
      </c>
    </row>
    <row r="37" spans="1:14" s="299" customFormat="1" ht="19.5" customHeight="1">
      <c r="A37" s="337" t="s">
        <v>213</v>
      </c>
      <c r="B37" s="296">
        <v>4139</v>
      </c>
      <c r="C37" s="312"/>
      <c r="D37" s="296">
        <v>912</v>
      </c>
      <c r="E37" s="296">
        <v>2224</v>
      </c>
      <c r="F37" s="296">
        <v>5126</v>
      </c>
      <c r="G37" s="296">
        <v>1664</v>
      </c>
      <c r="H37" s="300"/>
      <c r="I37" s="292">
        <v>391</v>
      </c>
      <c r="J37" s="292">
        <v>253</v>
      </c>
      <c r="K37" s="296">
        <f t="shared" si="2"/>
        <v>676</v>
      </c>
      <c r="L37" s="293">
        <f t="shared" si="3"/>
        <v>15385</v>
      </c>
      <c r="M37" s="296">
        <v>3599</v>
      </c>
      <c r="N37" s="296">
        <v>1527</v>
      </c>
    </row>
    <row r="38" spans="1:14" s="299" customFormat="1" ht="19.5" customHeight="1">
      <c r="A38" s="337" t="s">
        <v>214</v>
      </c>
      <c r="B38" s="296">
        <v>4155</v>
      </c>
      <c r="C38" s="312"/>
      <c r="D38" s="296">
        <v>841</v>
      </c>
      <c r="E38" s="296">
        <v>2182</v>
      </c>
      <c r="F38" s="296">
        <v>4747</v>
      </c>
      <c r="G38" s="296">
        <f>482+1267</f>
        <v>1749</v>
      </c>
      <c r="H38" s="300"/>
      <c r="I38" s="292">
        <v>376</v>
      </c>
      <c r="J38" s="292">
        <v>345</v>
      </c>
      <c r="K38" s="296">
        <f t="shared" si="2"/>
        <v>636</v>
      </c>
      <c r="L38" s="293">
        <f>SUM(B38:K38)</f>
        <v>15031</v>
      </c>
      <c r="M38" s="296">
        <v>3540</v>
      </c>
      <c r="N38" s="296">
        <v>1207</v>
      </c>
    </row>
    <row r="39" spans="1:14" s="299" customFormat="1" ht="19.5" customHeight="1">
      <c r="A39" s="337" t="s">
        <v>215</v>
      </c>
      <c r="B39" s="296">
        <v>4243</v>
      </c>
      <c r="C39" s="313" t="s">
        <v>798</v>
      </c>
      <c r="D39" s="296">
        <v>771</v>
      </c>
      <c r="E39" s="296">
        <v>2089</v>
      </c>
      <c r="F39" s="296">
        <v>4543</v>
      </c>
      <c r="G39" s="296">
        <v>1838</v>
      </c>
      <c r="H39" s="311"/>
      <c r="I39" s="292">
        <v>368</v>
      </c>
      <c r="J39" s="292">
        <v>496</v>
      </c>
      <c r="K39" s="296">
        <f t="shared" si="2"/>
        <v>587</v>
      </c>
      <c r="L39" s="293">
        <f>SUM(B39:K39)</f>
        <v>14935</v>
      </c>
      <c r="M39" s="296">
        <v>3407</v>
      </c>
      <c r="N39" s="296">
        <v>1136</v>
      </c>
    </row>
    <row r="40" spans="1:14" s="299" customFormat="1" ht="19.5" customHeight="1" thickBot="1">
      <c r="A40" s="351" t="s">
        <v>216</v>
      </c>
      <c r="B40" s="314">
        <v>4267</v>
      </c>
      <c r="C40" s="314">
        <v>76</v>
      </c>
      <c r="D40" s="314">
        <v>687</v>
      </c>
      <c r="E40" s="314">
        <v>1933</v>
      </c>
      <c r="F40" s="314">
        <v>4507</v>
      </c>
      <c r="G40" s="314">
        <v>1936</v>
      </c>
      <c r="H40" s="315"/>
      <c r="I40" s="316">
        <v>395</v>
      </c>
      <c r="J40" s="316">
        <v>598</v>
      </c>
      <c r="K40" s="314">
        <f t="shared" si="2"/>
        <v>537</v>
      </c>
      <c r="L40" s="317">
        <f>SUM(B40:K40)</f>
        <v>14936</v>
      </c>
      <c r="M40" s="296">
        <v>3381</v>
      </c>
      <c r="N40" s="296">
        <v>1126</v>
      </c>
    </row>
    <row r="41" spans="1:14" ht="24.75" thickTop="1">
      <c r="A41" s="346" t="s">
        <v>799</v>
      </c>
      <c r="B41" s="347">
        <f t="shared" ref="B41:K41" si="4">B40-B39</f>
        <v>24</v>
      </c>
      <c r="C41" s="347"/>
      <c r="D41" s="347">
        <f t="shared" si="4"/>
        <v>-84</v>
      </c>
      <c r="E41" s="347">
        <f t="shared" si="4"/>
        <v>-156</v>
      </c>
      <c r="F41" s="347">
        <f t="shared" si="4"/>
        <v>-36</v>
      </c>
      <c r="G41" s="347">
        <f t="shared" si="4"/>
        <v>98</v>
      </c>
      <c r="H41" s="347">
        <f t="shared" si="4"/>
        <v>0</v>
      </c>
      <c r="I41" s="347">
        <f t="shared" si="4"/>
        <v>27</v>
      </c>
      <c r="J41" s="347">
        <f t="shared" si="4"/>
        <v>102</v>
      </c>
      <c r="K41" s="347">
        <f t="shared" si="4"/>
        <v>-50</v>
      </c>
      <c r="L41" s="347">
        <f>L40-L39</f>
        <v>1</v>
      </c>
      <c r="M41" s="347">
        <f>M40-M39</f>
        <v>-26</v>
      </c>
      <c r="N41" s="347">
        <f>N40-N39</f>
        <v>-10</v>
      </c>
    </row>
    <row r="42" spans="1:14" s="318" customFormat="1" ht="15" customHeight="1">
      <c r="A42" s="318" t="s">
        <v>800</v>
      </c>
    </row>
    <row r="43" spans="1:14" s="318" customFormat="1" ht="11.25">
      <c r="A43" s="318" t="s">
        <v>801</v>
      </c>
    </row>
    <row r="44" spans="1:14" s="318" customFormat="1" ht="11.25">
      <c r="A44" s="318" t="s">
        <v>802</v>
      </c>
    </row>
    <row r="45" spans="1:14" s="318" customFormat="1" ht="11.25">
      <c r="A45" s="318" t="s">
        <v>803</v>
      </c>
    </row>
    <row r="46" spans="1:14" s="318" customFormat="1" ht="11.25">
      <c r="A46" s="318" t="s">
        <v>1919</v>
      </c>
    </row>
    <row r="47" spans="1:14" s="318" customFormat="1" ht="11.25">
      <c r="A47" s="318" t="s">
        <v>1920</v>
      </c>
    </row>
    <row r="48" spans="1:14" s="410" customFormat="1" ht="12">
      <c r="A48" s="1043" t="s">
        <v>1621</v>
      </c>
      <c r="B48" s="1044"/>
      <c r="C48" s="1044"/>
      <c r="D48" s="1044"/>
      <c r="E48" s="1044"/>
      <c r="F48" s="1044"/>
      <c r="G48" s="1045"/>
      <c r="H48" s="1044"/>
      <c r="I48" s="1044"/>
      <c r="J48" s="411"/>
      <c r="K48" s="411"/>
      <c r="L48" s="411"/>
      <c r="M48" s="411"/>
    </row>
    <row r="49" spans="1:13" hidden="1">
      <c r="A49" s="1046" t="s">
        <v>804</v>
      </c>
      <c r="B49" s="1047"/>
      <c r="C49" s="1047"/>
      <c r="D49" s="1047"/>
      <c r="E49" s="1047"/>
      <c r="F49" s="1047"/>
      <c r="G49" s="1047"/>
      <c r="H49" s="1047"/>
      <c r="I49" s="1047"/>
    </row>
    <row r="50" spans="1:13" hidden="1">
      <c r="A50" s="1046"/>
      <c r="B50" s="1047"/>
      <c r="C50" s="1047"/>
      <c r="D50" s="1047"/>
      <c r="E50" s="1047"/>
      <c r="F50" s="1047"/>
      <c r="G50" s="1047"/>
      <c r="H50" s="1047"/>
      <c r="I50" s="1047"/>
      <c r="M50" s="319"/>
    </row>
    <row r="51" spans="1:13" s="322" customFormat="1" hidden="1">
      <c r="A51" s="1048" t="s">
        <v>762</v>
      </c>
      <c r="B51" s="1048" t="s">
        <v>805</v>
      </c>
      <c r="C51" s="1048" t="s">
        <v>806</v>
      </c>
      <c r="D51" s="1049" t="s">
        <v>807</v>
      </c>
      <c r="E51" s="1049" t="s">
        <v>808</v>
      </c>
      <c r="F51" s="1049" t="s">
        <v>809</v>
      </c>
      <c r="G51" s="1048" t="s">
        <v>810</v>
      </c>
      <c r="H51" s="1048" t="s">
        <v>811</v>
      </c>
      <c r="I51" s="1050"/>
      <c r="J51" s="321"/>
      <c r="K51" s="321"/>
      <c r="L51" s="320"/>
    </row>
    <row r="52" spans="1:13" hidden="1">
      <c r="A52" s="1051" t="s">
        <v>773</v>
      </c>
      <c r="B52" s="1051"/>
      <c r="C52" s="1051" t="s">
        <v>812</v>
      </c>
      <c r="D52" s="1052"/>
      <c r="E52" s="1052"/>
      <c r="F52" s="1052"/>
      <c r="G52" s="1052"/>
      <c r="H52" s="1051"/>
      <c r="I52" s="1053"/>
      <c r="J52" s="324"/>
      <c r="K52" s="324"/>
      <c r="L52" s="323"/>
    </row>
    <row r="53" spans="1:13" hidden="1">
      <c r="A53" s="1054" t="s">
        <v>777</v>
      </c>
      <c r="B53" s="1054"/>
      <c r="C53" s="1054"/>
      <c r="D53" s="1055">
        <v>576</v>
      </c>
      <c r="E53" s="1056">
        <v>38</v>
      </c>
      <c r="F53" s="1056"/>
      <c r="G53" s="1056">
        <v>132</v>
      </c>
      <c r="H53" s="1055">
        <f t="shared" ref="H53:H67" si="5">SUM(D53:F53)</f>
        <v>614</v>
      </c>
      <c r="I53" s="1053"/>
      <c r="J53" s="325"/>
      <c r="K53" s="325"/>
      <c r="L53" s="323"/>
    </row>
    <row r="54" spans="1:13" hidden="1">
      <c r="A54" s="1054" t="s">
        <v>778</v>
      </c>
      <c r="B54" s="1057"/>
      <c r="C54" s="1057"/>
      <c r="D54" s="1055">
        <v>474</v>
      </c>
      <c r="E54" s="1058">
        <v>36</v>
      </c>
      <c r="F54" s="1058"/>
      <c r="G54" s="1058">
        <v>138</v>
      </c>
      <c r="H54" s="1059">
        <f t="shared" si="5"/>
        <v>510</v>
      </c>
      <c r="I54" s="1053"/>
      <c r="J54" s="325"/>
      <c r="K54" s="325"/>
      <c r="L54" s="323"/>
    </row>
    <row r="55" spans="1:13" hidden="1">
      <c r="A55" s="1054" t="s">
        <v>779</v>
      </c>
      <c r="B55" s="1057"/>
      <c r="C55" s="1057"/>
      <c r="D55" s="1055">
        <v>474</v>
      </c>
      <c r="E55" s="1058">
        <v>41</v>
      </c>
      <c r="F55" s="1058"/>
      <c r="G55" s="1058">
        <v>114</v>
      </c>
      <c r="H55" s="1059">
        <f t="shared" si="5"/>
        <v>515</v>
      </c>
      <c r="I55" s="1053"/>
      <c r="J55" s="325"/>
      <c r="K55" s="325"/>
      <c r="L55" s="323"/>
    </row>
    <row r="56" spans="1:13" hidden="1">
      <c r="A56" s="1054" t="s">
        <v>780</v>
      </c>
      <c r="B56" s="1057"/>
      <c r="C56" s="1057"/>
      <c r="D56" s="1055">
        <v>432</v>
      </c>
      <c r="E56" s="1058">
        <v>39</v>
      </c>
      <c r="F56" s="1058"/>
      <c r="G56" s="1058">
        <v>108</v>
      </c>
      <c r="H56" s="1059">
        <f t="shared" si="5"/>
        <v>471</v>
      </c>
      <c r="I56" s="1053"/>
      <c r="J56" s="325"/>
      <c r="K56" s="325"/>
      <c r="L56" s="323"/>
    </row>
    <row r="57" spans="1:13" hidden="1">
      <c r="A57" s="1054" t="s">
        <v>781</v>
      </c>
      <c r="B57" s="1057"/>
      <c r="C57" s="1057"/>
      <c r="D57" s="1055">
        <v>395</v>
      </c>
      <c r="E57" s="1058">
        <v>51</v>
      </c>
      <c r="F57" s="1058"/>
      <c r="G57" s="1058">
        <v>113</v>
      </c>
      <c r="H57" s="1059">
        <f t="shared" si="5"/>
        <v>446</v>
      </c>
      <c r="I57" s="1053"/>
      <c r="J57" s="325"/>
      <c r="K57" s="325"/>
      <c r="L57" s="323"/>
    </row>
    <row r="58" spans="1:13" hidden="1">
      <c r="A58" s="1054" t="s">
        <v>782</v>
      </c>
      <c r="B58" s="1057"/>
      <c r="C58" s="1057"/>
      <c r="D58" s="1055">
        <v>370</v>
      </c>
      <c r="E58" s="1058">
        <v>58</v>
      </c>
      <c r="F58" s="1058"/>
      <c r="G58" s="1058">
        <v>120</v>
      </c>
      <c r="H58" s="1059">
        <f t="shared" si="5"/>
        <v>428</v>
      </c>
      <c r="I58" s="1053"/>
      <c r="J58" s="325"/>
      <c r="K58" s="325"/>
      <c r="L58" s="323"/>
    </row>
    <row r="59" spans="1:13" hidden="1">
      <c r="A59" s="1054" t="s">
        <v>783</v>
      </c>
      <c r="B59" s="1057"/>
      <c r="C59" s="1057"/>
      <c r="D59" s="1055">
        <v>375</v>
      </c>
      <c r="E59" s="1058">
        <v>67</v>
      </c>
      <c r="F59" s="1058"/>
      <c r="G59" s="1058">
        <v>113</v>
      </c>
      <c r="H59" s="1059">
        <f t="shared" si="5"/>
        <v>442</v>
      </c>
      <c r="I59" s="1053"/>
      <c r="J59" s="325"/>
      <c r="K59" s="325"/>
      <c r="L59" s="323"/>
    </row>
    <row r="60" spans="1:13" hidden="1">
      <c r="A60" s="1054" t="s">
        <v>784</v>
      </c>
      <c r="B60" s="1057"/>
      <c r="C60" s="1057"/>
      <c r="D60" s="1055">
        <v>392</v>
      </c>
      <c r="E60" s="1058">
        <v>76</v>
      </c>
      <c r="F60" s="1058"/>
      <c r="G60" s="1058">
        <v>134</v>
      </c>
      <c r="H60" s="1059">
        <f t="shared" si="5"/>
        <v>468</v>
      </c>
      <c r="I60" s="1053"/>
      <c r="J60" s="325"/>
      <c r="K60" s="325"/>
      <c r="L60" s="323"/>
    </row>
    <row r="61" spans="1:13" hidden="1">
      <c r="A61" s="1054" t="s">
        <v>785</v>
      </c>
      <c r="B61" s="1057"/>
      <c r="C61" s="1057"/>
      <c r="D61" s="1055">
        <v>385</v>
      </c>
      <c r="E61" s="1058">
        <v>82</v>
      </c>
      <c r="F61" s="1058"/>
      <c r="G61" s="1058">
        <v>144</v>
      </c>
      <c r="H61" s="1059">
        <f t="shared" si="5"/>
        <v>467</v>
      </c>
      <c r="I61" s="1053"/>
      <c r="J61" s="325"/>
      <c r="K61" s="325"/>
      <c r="L61" s="323"/>
    </row>
    <row r="62" spans="1:13" hidden="1">
      <c r="A62" s="1054" t="s">
        <v>786</v>
      </c>
      <c r="B62" s="1057"/>
      <c r="C62" s="1057"/>
      <c r="D62" s="1055">
        <v>375</v>
      </c>
      <c r="E62" s="1058">
        <v>91</v>
      </c>
      <c r="F62" s="1058"/>
      <c r="G62" s="1058">
        <v>143</v>
      </c>
      <c r="H62" s="1055">
        <f t="shared" si="5"/>
        <v>466</v>
      </c>
      <c r="I62" s="1053"/>
      <c r="J62" s="325"/>
      <c r="K62" s="325"/>
      <c r="L62" s="323"/>
    </row>
    <row r="63" spans="1:13" hidden="1">
      <c r="A63" s="1054" t="s">
        <v>787</v>
      </c>
      <c r="B63" s="1057"/>
      <c r="C63" s="1057"/>
      <c r="D63" s="1055">
        <v>377</v>
      </c>
      <c r="E63" s="1058">
        <v>92</v>
      </c>
      <c r="F63" s="1058"/>
      <c r="G63" s="1058">
        <v>121</v>
      </c>
      <c r="H63" s="1059">
        <f t="shared" si="5"/>
        <v>469</v>
      </c>
      <c r="I63" s="1053"/>
      <c r="J63" s="325"/>
      <c r="K63" s="325"/>
      <c r="L63" s="323"/>
    </row>
    <row r="64" spans="1:13" hidden="1">
      <c r="A64" s="1054" t="s">
        <v>788</v>
      </c>
      <c r="B64" s="1057"/>
      <c r="C64" s="1057"/>
      <c r="D64" s="1060">
        <v>349</v>
      </c>
      <c r="E64" s="1058">
        <v>98</v>
      </c>
      <c r="F64" s="1058">
        <v>54</v>
      </c>
      <c r="G64" s="1058">
        <v>94</v>
      </c>
      <c r="H64" s="1059">
        <f t="shared" si="5"/>
        <v>501</v>
      </c>
      <c r="I64" s="1053"/>
      <c r="J64" s="325"/>
      <c r="K64" s="325"/>
      <c r="L64" s="323"/>
    </row>
    <row r="65" spans="1:16" ht="20.25" hidden="1" customHeight="1">
      <c r="A65" s="1054" t="s">
        <v>789</v>
      </c>
      <c r="B65" s="1057"/>
      <c r="C65" s="1057"/>
      <c r="D65" s="1061">
        <v>357</v>
      </c>
      <c r="E65" s="1058">
        <v>101</v>
      </c>
      <c r="F65" s="1058">
        <v>64</v>
      </c>
      <c r="G65" s="1058">
        <v>106</v>
      </c>
      <c r="H65" s="1062">
        <f t="shared" si="5"/>
        <v>522</v>
      </c>
      <c r="I65" s="1053"/>
      <c r="J65" s="325"/>
      <c r="K65" s="325"/>
      <c r="L65" s="323"/>
      <c r="P65" s="319"/>
    </row>
    <row r="66" spans="1:16" ht="20.25" hidden="1" customHeight="1">
      <c r="A66" s="1054" t="s">
        <v>790</v>
      </c>
      <c r="B66" s="1057"/>
      <c r="C66" s="1057"/>
      <c r="D66" s="1061">
        <v>335</v>
      </c>
      <c r="E66" s="1058">
        <v>108</v>
      </c>
      <c r="F66" s="1058">
        <v>68</v>
      </c>
      <c r="G66" s="1058">
        <v>118</v>
      </c>
      <c r="H66" s="1062">
        <f t="shared" si="5"/>
        <v>511</v>
      </c>
      <c r="I66" s="1053"/>
      <c r="J66" s="325"/>
      <c r="K66" s="325"/>
      <c r="L66" s="323"/>
    </row>
    <row r="67" spans="1:16" ht="20.25" hidden="1" customHeight="1">
      <c r="A67" s="1063" t="s">
        <v>791</v>
      </c>
      <c r="B67" s="1064"/>
      <c r="C67" s="1064"/>
      <c r="D67" s="1065">
        <v>353</v>
      </c>
      <c r="E67" s="1058">
        <v>114</v>
      </c>
      <c r="F67" s="1058">
        <v>73</v>
      </c>
      <c r="G67" s="1058">
        <v>131</v>
      </c>
      <c r="H67" s="1062">
        <f t="shared" si="5"/>
        <v>540</v>
      </c>
      <c r="I67" s="1053"/>
      <c r="J67" s="325"/>
      <c r="K67" s="325"/>
      <c r="L67" s="323"/>
    </row>
    <row r="68" spans="1:16" ht="20.25" hidden="1" customHeight="1">
      <c r="A68" s="1063" t="s">
        <v>792</v>
      </c>
      <c r="B68" s="1066">
        <v>97</v>
      </c>
      <c r="C68" s="1066">
        <v>46</v>
      </c>
      <c r="D68" s="1065">
        <v>334</v>
      </c>
      <c r="E68" s="1058">
        <v>112</v>
      </c>
      <c r="F68" s="1058">
        <v>85</v>
      </c>
      <c r="G68" s="1058">
        <v>127</v>
      </c>
      <c r="H68" s="1062">
        <f>SUM(B68:F68)</f>
        <v>674</v>
      </c>
      <c r="I68" s="1053"/>
      <c r="J68" s="325"/>
      <c r="K68" s="325"/>
      <c r="L68" s="323"/>
    </row>
    <row r="69" spans="1:16" ht="20.25" hidden="1" customHeight="1">
      <c r="A69" s="1063" t="s">
        <v>793</v>
      </c>
      <c r="B69" s="1066">
        <v>93</v>
      </c>
      <c r="C69" s="1066">
        <v>52</v>
      </c>
      <c r="D69" s="1065">
        <v>317</v>
      </c>
      <c r="E69" s="1058">
        <v>128</v>
      </c>
      <c r="F69" s="1058">
        <v>91</v>
      </c>
      <c r="G69" s="1058">
        <v>110</v>
      </c>
      <c r="H69" s="1062">
        <f>SUM(B69:F69)</f>
        <v>681</v>
      </c>
      <c r="I69" s="1053"/>
      <c r="J69" s="326"/>
      <c r="K69" s="326"/>
      <c r="L69" s="323"/>
    </row>
    <row r="70" spans="1:16" ht="20.25" hidden="1" customHeight="1">
      <c r="A70" s="1054" t="s">
        <v>794</v>
      </c>
      <c r="B70" s="1067">
        <v>96</v>
      </c>
      <c r="C70" s="1067">
        <v>48</v>
      </c>
      <c r="D70" s="1068">
        <v>292</v>
      </c>
      <c r="E70" s="1058">
        <v>128</v>
      </c>
      <c r="F70" s="1058">
        <v>98</v>
      </c>
      <c r="G70" s="1058">
        <v>100</v>
      </c>
      <c r="H70" s="1062">
        <f>SUM(B70:G70)</f>
        <v>762</v>
      </c>
      <c r="I70" s="1053"/>
      <c r="K70" s="326"/>
      <c r="L70" s="323"/>
      <c r="M70" s="319"/>
    </row>
    <row r="71" spans="1:16" ht="20.25" hidden="1" customHeight="1">
      <c r="A71" s="1063" t="s">
        <v>795</v>
      </c>
      <c r="B71" s="1069">
        <v>82</v>
      </c>
      <c r="C71" s="1069">
        <v>49</v>
      </c>
      <c r="D71" s="1065">
        <v>288</v>
      </c>
      <c r="E71" s="1056">
        <v>128</v>
      </c>
      <c r="F71" s="1056">
        <v>101</v>
      </c>
      <c r="G71" s="1056">
        <v>108</v>
      </c>
      <c r="H71" s="1062">
        <f t="shared" ref="H71:H88" si="6">SUM(B71:G71)</f>
        <v>756</v>
      </c>
      <c r="I71" s="1053"/>
      <c r="K71" s="326"/>
      <c r="L71" s="323"/>
    </row>
    <row r="72" spans="1:16" ht="20.25" hidden="1" customHeight="1">
      <c r="A72" s="1063" t="s">
        <v>796</v>
      </c>
      <c r="B72" s="1066">
        <v>62</v>
      </c>
      <c r="C72" s="1066">
        <v>48</v>
      </c>
      <c r="D72" s="1065">
        <v>266</v>
      </c>
      <c r="E72" s="1058">
        <v>137</v>
      </c>
      <c r="F72" s="1058">
        <v>102</v>
      </c>
      <c r="G72" s="1058">
        <v>143</v>
      </c>
      <c r="H72" s="1062">
        <f t="shared" si="6"/>
        <v>758</v>
      </c>
      <c r="I72" s="1053"/>
      <c r="K72" s="326"/>
      <c r="L72" s="323"/>
    </row>
    <row r="73" spans="1:16" ht="20.25" hidden="1" customHeight="1">
      <c r="A73" s="1063" t="s">
        <v>797</v>
      </c>
      <c r="B73" s="1069">
        <v>53</v>
      </c>
      <c r="C73" s="1069">
        <v>45</v>
      </c>
      <c r="D73" s="1065">
        <v>247</v>
      </c>
      <c r="E73" s="1055">
        <v>137</v>
      </c>
      <c r="F73" s="1055">
        <v>108</v>
      </c>
      <c r="G73" s="1055">
        <v>170</v>
      </c>
      <c r="H73" s="1062">
        <f t="shared" si="6"/>
        <v>760</v>
      </c>
      <c r="I73" s="1053"/>
      <c r="K73" s="326"/>
      <c r="L73" s="323"/>
    </row>
    <row r="74" spans="1:16" hidden="1">
      <c r="A74" s="1054" t="s">
        <v>797</v>
      </c>
      <c r="B74" s="1070"/>
      <c r="C74" s="1070"/>
      <c r="D74" s="1071">
        <v>276</v>
      </c>
      <c r="E74" s="1055">
        <v>130</v>
      </c>
      <c r="F74" s="1055">
        <v>100</v>
      </c>
      <c r="G74" s="1055">
        <v>115</v>
      </c>
      <c r="H74" s="1062">
        <f t="shared" si="6"/>
        <v>621</v>
      </c>
      <c r="I74" s="1053"/>
      <c r="K74" s="326"/>
      <c r="L74" s="323"/>
    </row>
    <row r="75" spans="1:16" hidden="1">
      <c r="A75" s="1054" t="s">
        <v>644</v>
      </c>
      <c r="B75" s="1070"/>
      <c r="C75" s="1070"/>
      <c r="D75" s="1072">
        <v>272</v>
      </c>
      <c r="E75" s="1055">
        <v>130</v>
      </c>
      <c r="F75" s="1055">
        <v>100</v>
      </c>
      <c r="G75" s="1055">
        <v>115</v>
      </c>
      <c r="H75" s="1062">
        <f t="shared" si="6"/>
        <v>617</v>
      </c>
      <c r="I75" s="1053"/>
      <c r="J75" s="326"/>
      <c r="K75" s="326"/>
      <c r="L75" s="323"/>
    </row>
    <row r="76" spans="1:16" hidden="1">
      <c r="A76" s="1054" t="s">
        <v>547</v>
      </c>
      <c r="B76" s="1070"/>
      <c r="C76" s="1070"/>
      <c r="D76" s="1072">
        <v>265</v>
      </c>
      <c r="E76" s="1055">
        <v>130</v>
      </c>
      <c r="F76" s="1055">
        <v>100</v>
      </c>
      <c r="G76" s="1055">
        <v>115</v>
      </c>
      <c r="H76" s="1062">
        <f t="shared" si="6"/>
        <v>610</v>
      </c>
      <c r="I76" s="1053"/>
      <c r="J76" s="326"/>
      <c r="K76" s="326"/>
      <c r="L76" s="323"/>
    </row>
    <row r="77" spans="1:16" hidden="1">
      <c r="A77" s="1054" t="s">
        <v>548</v>
      </c>
      <c r="B77" s="1070"/>
      <c r="C77" s="1070"/>
      <c r="D77" s="1072">
        <v>257</v>
      </c>
      <c r="E77" s="1055">
        <v>130</v>
      </c>
      <c r="F77" s="1055">
        <v>100</v>
      </c>
      <c r="G77" s="1055">
        <v>115</v>
      </c>
      <c r="H77" s="1062">
        <f t="shared" si="6"/>
        <v>602</v>
      </c>
      <c r="I77" s="1053"/>
      <c r="J77" s="326"/>
      <c r="K77" s="326"/>
      <c r="L77" s="323"/>
    </row>
    <row r="78" spans="1:16" hidden="1">
      <c r="A78" s="1054" t="s">
        <v>549</v>
      </c>
      <c r="B78" s="1070"/>
      <c r="C78" s="1070"/>
      <c r="D78" s="1072">
        <v>246</v>
      </c>
      <c r="E78" s="1055">
        <v>130</v>
      </c>
      <c r="F78" s="1055">
        <v>100</v>
      </c>
      <c r="G78" s="1055">
        <v>115</v>
      </c>
      <c r="H78" s="1062">
        <f t="shared" si="6"/>
        <v>591</v>
      </c>
      <c r="I78" s="1053"/>
      <c r="J78" s="326"/>
      <c r="K78" s="326"/>
      <c r="L78" s="323"/>
    </row>
    <row r="79" spans="1:16" hidden="1">
      <c r="A79" s="1054" t="s">
        <v>550</v>
      </c>
      <c r="B79" s="1070"/>
      <c r="C79" s="1070"/>
      <c r="D79" s="1072">
        <v>240</v>
      </c>
      <c r="E79" s="1055">
        <v>130</v>
      </c>
      <c r="F79" s="1055">
        <v>100</v>
      </c>
      <c r="G79" s="1055">
        <v>115</v>
      </c>
      <c r="H79" s="1062">
        <f t="shared" si="6"/>
        <v>585</v>
      </c>
      <c r="I79" s="1053"/>
      <c r="J79" s="326"/>
      <c r="K79" s="326"/>
      <c r="L79" s="323"/>
    </row>
    <row r="80" spans="1:16" ht="20.25" hidden="1" customHeight="1">
      <c r="A80" s="1054" t="s">
        <v>644</v>
      </c>
      <c r="B80" s="1070">
        <v>55</v>
      </c>
      <c r="C80" s="1070">
        <v>41</v>
      </c>
      <c r="D80" s="1070">
        <v>227</v>
      </c>
      <c r="E80" s="1055">
        <v>128</v>
      </c>
      <c r="F80" s="1055">
        <v>117</v>
      </c>
      <c r="G80" s="1055">
        <v>206</v>
      </c>
      <c r="H80" s="1062">
        <f t="shared" si="6"/>
        <v>774</v>
      </c>
      <c r="I80" s="1053"/>
      <c r="K80" s="326"/>
      <c r="L80" s="323"/>
    </row>
    <row r="81" spans="1:12" ht="20.25" hidden="1" customHeight="1">
      <c r="A81" s="1054" t="s">
        <v>547</v>
      </c>
      <c r="B81" s="1070">
        <v>41</v>
      </c>
      <c r="C81" s="1070">
        <v>33</v>
      </c>
      <c r="D81" s="1070">
        <v>207</v>
      </c>
      <c r="E81" s="1061">
        <v>137</v>
      </c>
      <c r="F81" s="1061">
        <v>122</v>
      </c>
      <c r="G81" s="1061">
        <v>221</v>
      </c>
      <c r="H81" s="1062">
        <f t="shared" si="6"/>
        <v>761</v>
      </c>
      <c r="I81" s="1053"/>
      <c r="J81" s="327"/>
      <c r="K81" s="326"/>
      <c r="L81" s="323"/>
    </row>
    <row r="82" spans="1:12" ht="20.25" hidden="1" customHeight="1">
      <c r="A82" s="1054" t="s">
        <v>548</v>
      </c>
      <c r="B82" s="1070">
        <v>42</v>
      </c>
      <c r="C82" s="1070">
        <v>30</v>
      </c>
      <c r="D82" s="1070">
        <v>199</v>
      </c>
      <c r="E82" s="1061">
        <v>134</v>
      </c>
      <c r="F82" s="1061">
        <v>120</v>
      </c>
      <c r="G82" s="1061">
        <v>214</v>
      </c>
      <c r="H82" s="1062">
        <f t="shared" si="6"/>
        <v>739</v>
      </c>
      <c r="I82" s="1053"/>
      <c r="K82" s="326"/>
      <c r="L82" s="323"/>
    </row>
    <row r="83" spans="1:12" ht="20.25" hidden="1" customHeight="1">
      <c r="A83" s="1054" t="s">
        <v>549</v>
      </c>
      <c r="B83" s="1070">
        <v>39</v>
      </c>
      <c r="C83" s="1070">
        <v>37</v>
      </c>
      <c r="D83" s="1070">
        <v>174</v>
      </c>
      <c r="E83" s="1061">
        <v>149</v>
      </c>
      <c r="F83" s="1061">
        <v>125</v>
      </c>
      <c r="G83" s="1061">
        <v>185</v>
      </c>
      <c r="H83" s="1062">
        <f t="shared" si="6"/>
        <v>709</v>
      </c>
      <c r="I83" s="1053"/>
      <c r="K83" s="326"/>
      <c r="L83" s="323"/>
    </row>
    <row r="84" spans="1:12" ht="20.25" hidden="1" customHeight="1">
      <c r="A84" s="1054" t="s">
        <v>550</v>
      </c>
      <c r="B84" s="1070">
        <v>45</v>
      </c>
      <c r="C84" s="1070">
        <v>39</v>
      </c>
      <c r="D84" s="1070">
        <v>165</v>
      </c>
      <c r="E84" s="1061">
        <v>151</v>
      </c>
      <c r="F84" s="1061">
        <v>130</v>
      </c>
      <c r="G84" s="1061">
        <v>161</v>
      </c>
      <c r="H84" s="1062">
        <f t="shared" si="6"/>
        <v>691</v>
      </c>
      <c r="I84" s="1053"/>
      <c r="J84" s="326"/>
      <c r="K84" s="326"/>
      <c r="L84" s="323"/>
    </row>
    <row r="85" spans="1:12" ht="20.25" hidden="1" customHeight="1">
      <c r="A85" s="1054" t="s">
        <v>212</v>
      </c>
      <c r="B85" s="1070">
        <v>30</v>
      </c>
      <c r="C85" s="1070">
        <v>31</v>
      </c>
      <c r="D85" s="1070">
        <v>163</v>
      </c>
      <c r="E85" s="1061">
        <v>156</v>
      </c>
      <c r="F85" s="1061">
        <v>132</v>
      </c>
      <c r="G85" s="1061">
        <v>166</v>
      </c>
      <c r="H85" s="1062">
        <f t="shared" si="6"/>
        <v>678</v>
      </c>
      <c r="I85" s="1053"/>
      <c r="J85" s="328"/>
      <c r="K85" s="328"/>
      <c r="L85" s="323"/>
    </row>
    <row r="86" spans="1:12" ht="20.25" hidden="1" customHeight="1">
      <c r="A86" s="1054" t="s">
        <v>213</v>
      </c>
      <c r="B86" s="1070">
        <v>46</v>
      </c>
      <c r="C86" s="1070">
        <v>26</v>
      </c>
      <c r="D86" s="1068">
        <v>139</v>
      </c>
      <c r="E86" s="1061">
        <v>160</v>
      </c>
      <c r="F86" s="1061">
        <v>139</v>
      </c>
      <c r="G86" s="1061">
        <v>166</v>
      </c>
      <c r="H86" s="1061">
        <f t="shared" si="6"/>
        <v>676</v>
      </c>
      <c r="I86" s="1053"/>
      <c r="J86" s="328"/>
      <c r="K86" s="328"/>
      <c r="L86" s="323"/>
    </row>
    <row r="87" spans="1:12" ht="20.25" hidden="1" customHeight="1">
      <c r="A87" s="1054" t="s">
        <v>214</v>
      </c>
      <c r="B87" s="1070">
        <v>64</v>
      </c>
      <c r="C87" s="1070">
        <v>26</v>
      </c>
      <c r="D87" s="1068">
        <v>92</v>
      </c>
      <c r="E87" s="1061">
        <v>155</v>
      </c>
      <c r="F87" s="1061">
        <v>149</v>
      </c>
      <c r="G87" s="1061">
        <v>150</v>
      </c>
      <c r="H87" s="1061">
        <f>SUM(B87:G87)</f>
        <v>636</v>
      </c>
      <c r="I87" s="1053"/>
      <c r="J87" s="328"/>
      <c r="K87" s="328"/>
      <c r="L87" s="323"/>
    </row>
    <row r="88" spans="1:12" ht="20.25" hidden="1" customHeight="1">
      <c r="A88" s="1054" t="s">
        <v>215</v>
      </c>
      <c r="B88" s="1070">
        <v>54</v>
      </c>
      <c r="C88" s="1070">
        <v>18</v>
      </c>
      <c r="D88" s="1068">
        <v>68</v>
      </c>
      <c r="E88" s="1061">
        <v>154</v>
      </c>
      <c r="F88" s="1061">
        <v>145</v>
      </c>
      <c r="G88" s="1061">
        <v>148</v>
      </c>
      <c r="H88" s="1061">
        <f t="shared" si="6"/>
        <v>587</v>
      </c>
      <c r="I88" s="1053"/>
      <c r="J88" s="328"/>
      <c r="K88" s="328"/>
      <c r="L88" s="323"/>
    </row>
    <row r="89" spans="1:12" ht="20.25" hidden="1" customHeight="1" thickBot="1">
      <c r="A89" s="1073" t="s">
        <v>215</v>
      </c>
      <c r="B89" s="1074">
        <v>54</v>
      </c>
      <c r="C89" s="1074">
        <v>14</v>
      </c>
      <c r="D89" s="1075">
        <v>47</v>
      </c>
      <c r="E89" s="1076">
        <v>136</v>
      </c>
      <c r="F89" s="1076">
        <v>143</v>
      </c>
      <c r="G89" s="1076">
        <v>143</v>
      </c>
      <c r="H89" s="1076">
        <f>SUM(B89:G89)</f>
        <v>537</v>
      </c>
      <c r="I89" s="1053"/>
      <c r="J89" s="328"/>
      <c r="K89" s="328"/>
      <c r="L89" s="323"/>
    </row>
    <row r="90" spans="1:12" ht="22.5" hidden="1">
      <c r="A90" s="1077" t="s">
        <v>799</v>
      </c>
      <c r="B90" s="1078">
        <f t="shared" ref="B90:G90" si="7">B89-B88</f>
        <v>0</v>
      </c>
      <c r="C90" s="1078">
        <f t="shared" si="7"/>
        <v>-4</v>
      </c>
      <c r="D90" s="1078">
        <f t="shared" si="7"/>
        <v>-21</v>
      </c>
      <c r="E90" s="1078">
        <f t="shared" si="7"/>
        <v>-18</v>
      </c>
      <c r="F90" s="1078">
        <f t="shared" si="7"/>
        <v>-2</v>
      </c>
      <c r="G90" s="1078">
        <f t="shared" si="7"/>
        <v>-5</v>
      </c>
      <c r="H90" s="1078">
        <f>H89-H88</f>
        <v>-50</v>
      </c>
      <c r="I90" s="1053"/>
      <c r="J90" s="329"/>
      <c r="K90" s="329"/>
      <c r="L90" s="323"/>
    </row>
    <row r="91" spans="1:12">
      <c r="A91" s="1047"/>
      <c r="B91" s="1047"/>
      <c r="C91" s="1047"/>
      <c r="D91" s="1047"/>
      <c r="E91" s="1047"/>
      <c r="F91" s="1047"/>
      <c r="G91" s="1047"/>
      <c r="H91" s="1047"/>
      <c r="I91" s="1053"/>
      <c r="J91" s="323"/>
      <c r="K91" s="323"/>
      <c r="L91" s="323"/>
    </row>
    <row r="92" spans="1:12">
      <c r="A92" s="330"/>
      <c r="I92" s="323"/>
      <c r="J92" s="323"/>
      <c r="K92" s="323"/>
      <c r="L92" s="323"/>
    </row>
    <row r="93" spans="1:12">
      <c r="I93" s="323"/>
      <c r="J93" s="323"/>
      <c r="K93" s="323"/>
      <c r="L93" s="323"/>
    </row>
    <row r="94" spans="1:12">
      <c r="I94" s="323"/>
      <c r="J94" s="323"/>
      <c r="K94" s="323"/>
      <c r="L94" s="323"/>
    </row>
    <row r="95" spans="1:12">
      <c r="I95" s="323"/>
      <c r="J95" s="323"/>
      <c r="K95" s="323"/>
      <c r="L95" s="323"/>
    </row>
    <row r="96" spans="1:12">
      <c r="I96" s="323"/>
      <c r="J96" s="323"/>
      <c r="K96" s="323"/>
      <c r="L96" s="323"/>
    </row>
    <row r="97" spans="9:12">
      <c r="I97" s="323"/>
      <c r="J97" s="323"/>
      <c r="K97" s="323"/>
      <c r="L97" s="323"/>
    </row>
  </sheetData>
  <mergeCells count="1">
    <mergeCell ref="I2:I3"/>
  </mergeCells>
  <pageMargins left="0.7" right="0.7" top="0.78740157499999996" bottom="0.78740157499999996" header="0.3" footer="0.3"/>
  <pageSetup paperSize="9" scale="66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zoomScaleNormal="100" workbookViewId="0">
      <selection sqref="A1:H1"/>
    </sheetView>
  </sheetViews>
  <sheetFormatPr baseColWidth="10" defaultColWidth="7.75" defaultRowHeight="12.75"/>
  <cols>
    <col min="1" max="1" width="22.125" style="358" customWidth="1"/>
    <col min="2" max="2" width="11" style="358" customWidth="1"/>
    <col min="3" max="3" width="14.75" style="358" customWidth="1"/>
    <col min="4" max="4" width="16.5" style="358" customWidth="1"/>
    <col min="5" max="5" width="13.625" style="358" customWidth="1"/>
    <col min="6" max="6" width="14.25" style="358" customWidth="1"/>
    <col min="7" max="7" width="25.125" style="358" customWidth="1"/>
    <col min="8" max="8" width="16.75" style="358" customWidth="1"/>
    <col min="9" max="16384" width="7.75" style="358"/>
  </cols>
  <sheetData>
    <row r="1" spans="1:8" ht="30" customHeight="1">
      <c r="A1" s="1255" t="s">
        <v>1850</v>
      </c>
      <c r="B1" s="1255"/>
      <c r="C1" s="1255"/>
      <c r="D1" s="1255"/>
      <c r="E1" s="1255"/>
      <c r="F1" s="1255"/>
      <c r="G1" s="1255"/>
      <c r="H1" s="1255"/>
    </row>
    <row r="2" spans="1:8" ht="38.25" customHeight="1">
      <c r="A2" s="1166" t="s">
        <v>824</v>
      </c>
      <c r="B2" s="1166" t="s">
        <v>5</v>
      </c>
      <c r="C2" s="55" t="s">
        <v>825</v>
      </c>
      <c r="D2" s="55" t="s">
        <v>825</v>
      </c>
      <c r="E2" s="55" t="s">
        <v>825</v>
      </c>
      <c r="F2" s="55" t="s">
        <v>825</v>
      </c>
      <c r="G2" s="55" t="s">
        <v>825</v>
      </c>
      <c r="H2" s="55" t="s">
        <v>825</v>
      </c>
    </row>
    <row r="3" spans="1:8" ht="38.25" customHeight="1">
      <c r="A3" s="1167"/>
      <c r="B3" s="1167"/>
      <c r="C3" s="55" t="s">
        <v>826</v>
      </c>
      <c r="D3" s="55" t="s">
        <v>694</v>
      </c>
      <c r="E3" s="55" t="s">
        <v>827</v>
      </c>
      <c r="F3" s="55" t="s">
        <v>828</v>
      </c>
      <c r="G3" s="55" t="s">
        <v>829</v>
      </c>
      <c r="H3" s="55" t="s">
        <v>813</v>
      </c>
    </row>
    <row r="4" spans="1:8">
      <c r="A4" s="1254"/>
      <c r="B4" s="1254"/>
      <c r="C4" s="55" t="s">
        <v>66</v>
      </c>
      <c r="D4" s="55" t="s">
        <v>66</v>
      </c>
      <c r="E4" s="55" t="s">
        <v>66</v>
      </c>
      <c r="F4" s="55" t="s">
        <v>66</v>
      </c>
      <c r="G4" s="55" t="s">
        <v>66</v>
      </c>
      <c r="H4" s="55" t="s">
        <v>66</v>
      </c>
    </row>
    <row r="5" spans="1:8">
      <c r="A5" s="1253" t="s">
        <v>57</v>
      </c>
      <c r="B5" s="361" t="s">
        <v>547</v>
      </c>
      <c r="C5" s="494">
        <v>138</v>
      </c>
      <c r="D5" s="494" t="s">
        <v>124</v>
      </c>
      <c r="E5" s="494">
        <v>335</v>
      </c>
      <c r="F5" s="494">
        <v>660</v>
      </c>
      <c r="G5" s="494">
        <v>165</v>
      </c>
      <c r="H5" s="494">
        <v>34</v>
      </c>
    </row>
    <row r="6" spans="1:8">
      <c r="A6" s="1253"/>
      <c r="B6" s="361" t="s">
        <v>548</v>
      </c>
      <c r="C6" s="494">
        <v>126</v>
      </c>
      <c r="D6" s="494" t="s">
        <v>124</v>
      </c>
      <c r="E6" s="494">
        <v>320</v>
      </c>
      <c r="F6" s="494">
        <v>683</v>
      </c>
      <c r="G6" s="494">
        <v>174</v>
      </c>
      <c r="H6" s="494" t="s">
        <v>124</v>
      </c>
    </row>
    <row r="7" spans="1:8">
      <c r="A7" s="1253"/>
      <c r="B7" s="361" t="s">
        <v>549</v>
      </c>
      <c r="C7" s="494">
        <v>99</v>
      </c>
      <c r="D7" s="494" t="s">
        <v>124</v>
      </c>
      <c r="E7" s="494">
        <v>344</v>
      </c>
      <c r="F7" s="494">
        <v>669</v>
      </c>
      <c r="G7" s="494">
        <v>33</v>
      </c>
      <c r="H7" s="494">
        <v>30</v>
      </c>
    </row>
    <row r="8" spans="1:8">
      <c r="A8" s="1253"/>
      <c r="B8" s="361" t="s">
        <v>550</v>
      </c>
      <c r="C8" s="494">
        <v>84</v>
      </c>
      <c r="D8" s="494" t="s">
        <v>124</v>
      </c>
      <c r="E8" s="494">
        <v>370</v>
      </c>
      <c r="F8" s="494">
        <v>662</v>
      </c>
      <c r="G8" s="494">
        <v>178</v>
      </c>
      <c r="H8" s="494">
        <v>30</v>
      </c>
    </row>
    <row r="9" spans="1:8">
      <c r="A9" s="1253"/>
      <c r="B9" s="361" t="s">
        <v>212</v>
      </c>
      <c r="C9" s="494">
        <v>58</v>
      </c>
      <c r="D9" s="494" t="s">
        <v>124</v>
      </c>
      <c r="E9" s="494">
        <v>233</v>
      </c>
      <c r="F9" s="494">
        <v>565</v>
      </c>
      <c r="G9" s="494">
        <v>351</v>
      </c>
      <c r="H9" s="494">
        <v>35</v>
      </c>
    </row>
    <row r="10" spans="1:8">
      <c r="A10" s="1253"/>
      <c r="B10" s="361" t="s">
        <v>213</v>
      </c>
      <c r="C10" s="494">
        <v>71</v>
      </c>
      <c r="D10" s="494" t="s">
        <v>124</v>
      </c>
      <c r="E10" s="494">
        <v>296</v>
      </c>
      <c r="F10" s="494">
        <v>576</v>
      </c>
      <c r="G10" s="494">
        <v>369</v>
      </c>
      <c r="H10" s="494">
        <v>33</v>
      </c>
    </row>
    <row r="11" spans="1:8">
      <c r="A11" s="1253"/>
      <c r="B11" s="361" t="s">
        <v>214</v>
      </c>
      <c r="C11" s="494">
        <v>57</v>
      </c>
      <c r="D11" s="494" t="s">
        <v>124</v>
      </c>
      <c r="E11" s="494">
        <v>272</v>
      </c>
      <c r="F11" s="494">
        <v>585</v>
      </c>
      <c r="G11" s="494">
        <v>351</v>
      </c>
      <c r="H11" s="494" t="s">
        <v>124</v>
      </c>
    </row>
    <row r="12" spans="1:8">
      <c r="A12" s="1253"/>
      <c r="B12" s="361" t="s">
        <v>215</v>
      </c>
      <c r="C12" s="494">
        <v>71</v>
      </c>
      <c r="D12" s="494" t="s">
        <v>124</v>
      </c>
      <c r="E12" s="494">
        <v>238</v>
      </c>
      <c r="F12" s="494">
        <v>535</v>
      </c>
      <c r="G12" s="494">
        <v>377</v>
      </c>
      <c r="H12" s="494" t="s">
        <v>124</v>
      </c>
    </row>
    <row r="13" spans="1:8">
      <c r="A13" s="1253"/>
      <c r="B13" s="361" t="s">
        <v>216</v>
      </c>
      <c r="C13" s="494">
        <v>56</v>
      </c>
      <c r="D13" s="494">
        <v>74</v>
      </c>
      <c r="E13" s="494">
        <v>175</v>
      </c>
      <c r="F13" s="494">
        <v>588</v>
      </c>
      <c r="G13" s="494">
        <v>375</v>
      </c>
      <c r="H13" s="494" t="s">
        <v>124</v>
      </c>
    </row>
    <row r="14" spans="1:8" ht="5.25" customHeight="1">
      <c r="A14" s="359"/>
      <c r="B14" s="359"/>
      <c r="C14" s="495"/>
      <c r="D14" s="495"/>
      <c r="E14" s="495"/>
      <c r="F14" s="495"/>
      <c r="G14" s="495"/>
      <c r="H14" s="495"/>
    </row>
    <row r="15" spans="1:8">
      <c r="A15" s="1253" t="s">
        <v>53</v>
      </c>
      <c r="B15" s="361" t="s">
        <v>547</v>
      </c>
      <c r="C15" s="494">
        <v>13061</v>
      </c>
      <c r="D15" s="494" t="s">
        <v>124</v>
      </c>
      <c r="E15" s="494">
        <v>29392</v>
      </c>
      <c r="F15" s="494">
        <v>34363</v>
      </c>
      <c r="G15" s="494">
        <v>3968</v>
      </c>
      <c r="H15" s="494">
        <v>271</v>
      </c>
    </row>
    <row r="16" spans="1:8">
      <c r="A16" s="1253"/>
      <c r="B16" s="361" t="s">
        <v>548</v>
      </c>
      <c r="C16" s="494">
        <v>11791</v>
      </c>
      <c r="D16" s="494" t="s">
        <v>124</v>
      </c>
      <c r="E16" s="494">
        <v>30443</v>
      </c>
      <c r="F16" s="494">
        <v>36227</v>
      </c>
      <c r="G16" s="494">
        <v>3999</v>
      </c>
      <c r="H16" s="494">
        <v>199</v>
      </c>
    </row>
    <row r="17" spans="1:8">
      <c r="A17" s="1253"/>
      <c r="B17" s="361" t="s">
        <v>549</v>
      </c>
      <c r="C17" s="494">
        <v>11077</v>
      </c>
      <c r="D17" s="494" t="s">
        <v>124</v>
      </c>
      <c r="E17" s="494">
        <v>31681</v>
      </c>
      <c r="F17" s="494">
        <v>38408</v>
      </c>
      <c r="G17" s="494">
        <v>3898</v>
      </c>
      <c r="H17" s="494">
        <v>221</v>
      </c>
    </row>
    <row r="18" spans="1:8">
      <c r="A18" s="1253"/>
      <c r="B18" s="361" t="s">
        <v>550</v>
      </c>
      <c r="C18" s="494">
        <v>10768</v>
      </c>
      <c r="D18" s="494" t="s">
        <v>124</v>
      </c>
      <c r="E18" s="494">
        <v>32034</v>
      </c>
      <c r="F18" s="494">
        <v>35900</v>
      </c>
      <c r="G18" s="494">
        <v>4069</v>
      </c>
      <c r="H18" s="494">
        <v>257</v>
      </c>
    </row>
    <row r="19" spans="1:8">
      <c r="A19" s="1253"/>
      <c r="B19" s="361" t="s">
        <v>212</v>
      </c>
      <c r="C19" s="494">
        <v>9723</v>
      </c>
      <c r="D19" s="494" t="s">
        <v>124</v>
      </c>
      <c r="E19" s="494">
        <v>29325</v>
      </c>
      <c r="F19" s="494">
        <v>34064</v>
      </c>
      <c r="G19" s="494">
        <v>5901</v>
      </c>
      <c r="H19" s="494">
        <v>250</v>
      </c>
    </row>
    <row r="20" spans="1:8">
      <c r="A20" s="1253"/>
      <c r="B20" s="361" t="s">
        <v>213</v>
      </c>
      <c r="C20" s="494">
        <v>8944</v>
      </c>
      <c r="D20" s="494" t="s">
        <v>124</v>
      </c>
      <c r="E20" s="494">
        <v>27619</v>
      </c>
      <c r="F20" s="494">
        <v>32925</v>
      </c>
      <c r="G20" s="494">
        <v>8713</v>
      </c>
      <c r="H20" s="494">
        <v>244</v>
      </c>
    </row>
    <row r="21" spans="1:8">
      <c r="A21" s="1253"/>
      <c r="B21" s="361" t="s">
        <v>214</v>
      </c>
      <c r="C21" s="494">
        <v>6256</v>
      </c>
      <c r="D21" s="494">
        <v>8023</v>
      </c>
      <c r="E21" s="494">
        <v>19555</v>
      </c>
      <c r="F21" s="494">
        <v>31570</v>
      </c>
      <c r="G21" s="494">
        <v>8999</v>
      </c>
      <c r="H21" s="494">
        <v>11</v>
      </c>
    </row>
    <row r="22" spans="1:8">
      <c r="A22" s="1253"/>
      <c r="B22" s="361" t="s">
        <v>215</v>
      </c>
      <c r="C22" s="494">
        <v>4250</v>
      </c>
      <c r="D22" s="494">
        <v>13545</v>
      </c>
      <c r="E22" s="494">
        <v>14101</v>
      </c>
      <c r="F22" s="494">
        <v>30961</v>
      </c>
      <c r="G22" s="494">
        <v>9682</v>
      </c>
      <c r="H22" s="494">
        <v>8</v>
      </c>
    </row>
    <row r="23" spans="1:8">
      <c r="A23" s="1253"/>
      <c r="B23" s="361" t="s">
        <v>216</v>
      </c>
      <c r="C23" s="494">
        <v>3602</v>
      </c>
      <c r="D23" s="494">
        <v>13779</v>
      </c>
      <c r="E23" s="494">
        <v>12546</v>
      </c>
      <c r="F23" s="494">
        <v>30541</v>
      </c>
      <c r="G23" s="494">
        <v>9924</v>
      </c>
      <c r="H23" s="494">
        <v>19</v>
      </c>
    </row>
    <row r="24" spans="1:8">
      <c r="A24" s="360" t="s">
        <v>1616</v>
      </c>
    </row>
    <row r="26" spans="1:8">
      <c r="A26" s="359"/>
    </row>
    <row r="27" spans="1:8">
      <c r="A27" s="359"/>
    </row>
    <row r="28" spans="1:8">
      <c r="A28" s="359"/>
    </row>
  </sheetData>
  <mergeCells count="5">
    <mergeCell ref="A5:A13"/>
    <mergeCell ref="A15:A23"/>
    <mergeCell ref="B2:B4"/>
    <mergeCell ref="A2:A4"/>
    <mergeCell ref="A1:H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baseColWidth="10" defaultColWidth="11" defaultRowHeight="12.75"/>
  <cols>
    <col min="1" max="16384" width="11" style="275"/>
  </cols>
  <sheetData>
    <row r="1" spans="1:10" s="340" customFormat="1" ht="15">
      <c r="A1" s="340" t="s">
        <v>1825</v>
      </c>
    </row>
    <row r="2" spans="1:10">
      <c r="A2" s="336"/>
      <c r="B2" s="337"/>
      <c r="C2" s="337" t="s">
        <v>753</v>
      </c>
      <c r="D2" s="338"/>
      <c r="E2" s="337" t="s">
        <v>754</v>
      </c>
      <c r="F2" s="338"/>
      <c r="G2" s="337" t="s">
        <v>755</v>
      </c>
      <c r="H2" s="338"/>
      <c r="I2" s="337" t="s">
        <v>694</v>
      </c>
      <c r="J2" s="338"/>
    </row>
    <row r="3" spans="1:10" ht="25.5">
      <c r="A3" s="332" t="s">
        <v>756</v>
      </c>
      <c r="B3" s="332" t="s">
        <v>757</v>
      </c>
      <c r="C3" s="337" t="s">
        <v>758</v>
      </c>
      <c r="D3" s="337" t="s">
        <v>1617</v>
      </c>
      <c r="E3" s="337" t="s">
        <v>759</v>
      </c>
      <c r="F3" s="337" t="s">
        <v>1618</v>
      </c>
      <c r="G3" s="337" t="s">
        <v>760</v>
      </c>
      <c r="H3" s="337" t="s">
        <v>1619</v>
      </c>
      <c r="I3" s="337" t="s">
        <v>761</v>
      </c>
      <c r="J3" s="337" t="s">
        <v>1620</v>
      </c>
    </row>
    <row r="4" spans="1:10">
      <c r="A4" s="334" t="s">
        <v>550</v>
      </c>
      <c r="B4" s="276">
        <f t="shared" ref="B4:B9" si="0">SUM(C4,E4,G4)</f>
        <v>946</v>
      </c>
      <c r="C4" s="276">
        <v>90</v>
      </c>
      <c r="D4" s="277">
        <f t="shared" ref="D4:D9" si="1">C4/B4%</f>
        <v>9.5137420718816053</v>
      </c>
      <c r="E4" s="276">
        <v>381</v>
      </c>
      <c r="F4" s="277">
        <f t="shared" ref="F4:F9" si="2">E4/B4%</f>
        <v>40.274841437632134</v>
      </c>
      <c r="G4" s="276">
        <v>475</v>
      </c>
      <c r="H4" s="277">
        <f t="shared" ref="H4:H8" si="3">G4/B4%</f>
        <v>50.211416490486251</v>
      </c>
      <c r="I4" s="276"/>
      <c r="J4" s="277"/>
    </row>
    <row r="5" spans="1:10">
      <c r="A5" s="334" t="s">
        <v>212</v>
      </c>
      <c r="B5" s="276">
        <f t="shared" si="0"/>
        <v>795</v>
      </c>
      <c r="C5" s="276">
        <v>62</v>
      </c>
      <c r="D5" s="277">
        <f t="shared" si="1"/>
        <v>7.7987421383647799</v>
      </c>
      <c r="E5" s="276">
        <v>324</v>
      </c>
      <c r="F5" s="277">
        <f t="shared" si="2"/>
        <v>40.754716981132077</v>
      </c>
      <c r="G5" s="276">
        <v>409</v>
      </c>
      <c r="H5" s="277">
        <f t="shared" si="3"/>
        <v>51.446540880503143</v>
      </c>
      <c r="I5" s="276"/>
      <c r="J5" s="277"/>
    </row>
    <row r="6" spans="1:10">
      <c r="A6" s="334" t="s">
        <v>213</v>
      </c>
      <c r="B6" s="276">
        <f t="shared" si="0"/>
        <v>738</v>
      </c>
      <c r="C6" s="276">
        <v>79</v>
      </c>
      <c r="D6" s="277">
        <f t="shared" si="1"/>
        <v>10.704607046070461</v>
      </c>
      <c r="E6" s="276">
        <v>274</v>
      </c>
      <c r="F6" s="277">
        <f t="shared" si="2"/>
        <v>37.12737127371274</v>
      </c>
      <c r="G6" s="276">
        <v>385</v>
      </c>
      <c r="H6" s="277">
        <f t="shared" si="3"/>
        <v>52.168021680216803</v>
      </c>
      <c r="I6" s="276"/>
      <c r="J6" s="277"/>
    </row>
    <row r="7" spans="1:10">
      <c r="A7" s="335" t="s">
        <v>214</v>
      </c>
      <c r="B7" s="276">
        <f t="shared" si="0"/>
        <v>725</v>
      </c>
      <c r="C7" s="278">
        <v>60</v>
      </c>
      <c r="D7" s="277">
        <f t="shared" si="1"/>
        <v>8.2758620689655178</v>
      </c>
      <c r="E7" s="278">
        <v>231</v>
      </c>
      <c r="F7" s="277">
        <f t="shared" si="2"/>
        <v>31.862068965517242</v>
      </c>
      <c r="G7" s="278">
        <v>434</v>
      </c>
      <c r="H7" s="277">
        <f t="shared" si="3"/>
        <v>59.862068965517238</v>
      </c>
      <c r="I7" s="278"/>
      <c r="J7" s="277"/>
    </row>
    <row r="8" spans="1:10">
      <c r="A8" s="334" t="s">
        <v>215</v>
      </c>
      <c r="B8" s="279">
        <f t="shared" si="0"/>
        <v>674</v>
      </c>
      <c r="C8" s="279">
        <v>70</v>
      </c>
      <c r="D8" s="280">
        <f t="shared" si="1"/>
        <v>10.385756676557863</v>
      </c>
      <c r="E8" s="279">
        <v>233</v>
      </c>
      <c r="F8" s="280">
        <f t="shared" si="2"/>
        <v>34.569732937685458</v>
      </c>
      <c r="G8" s="279">
        <v>371</v>
      </c>
      <c r="H8" s="280">
        <f t="shared" si="3"/>
        <v>55.044510385756674</v>
      </c>
      <c r="I8" s="279"/>
      <c r="J8" s="280"/>
    </row>
    <row r="9" spans="1:10">
      <c r="A9" s="334" t="s">
        <v>216</v>
      </c>
      <c r="B9" s="279">
        <f t="shared" si="0"/>
        <v>656</v>
      </c>
      <c r="C9" s="279">
        <v>57</v>
      </c>
      <c r="D9" s="280">
        <f t="shared" si="1"/>
        <v>8.6890243902439028</v>
      </c>
      <c r="E9" s="279">
        <v>164</v>
      </c>
      <c r="F9" s="280">
        <f t="shared" si="2"/>
        <v>25</v>
      </c>
      <c r="G9" s="279">
        <v>435</v>
      </c>
      <c r="H9" s="280">
        <f>G9/B9%</f>
        <v>66.310975609756099</v>
      </c>
      <c r="I9" s="279">
        <v>60</v>
      </c>
      <c r="J9" s="280">
        <f>I9/B9%</f>
        <v>9.1463414634146343</v>
      </c>
    </row>
    <row r="10" spans="1:10">
      <c r="A10" s="1256" t="s">
        <v>1616</v>
      </c>
      <c r="B10" s="1256"/>
      <c r="C10" s="1256"/>
      <c r="D10" s="1256"/>
    </row>
  </sheetData>
  <mergeCells count="1">
    <mergeCell ref="A10:D10"/>
  </mergeCells>
  <pageMargins left="0.7" right="0.7" top="0.78740157499999996" bottom="0.78740157499999996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0"/>
  <sheetViews>
    <sheetView topLeftCell="A23" zoomScaleNormal="100" workbookViewId="0">
      <selection activeCell="A60" sqref="A60"/>
    </sheetView>
  </sheetViews>
  <sheetFormatPr baseColWidth="10" defaultColWidth="11" defaultRowHeight="15"/>
  <cols>
    <col min="1" max="1" width="48.75" style="18" bestFit="1" customWidth="1"/>
    <col min="2" max="2" width="15" style="18" customWidth="1"/>
    <col min="3" max="3" width="11" style="18" customWidth="1"/>
    <col min="4" max="16384" width="11" style="18"/>
  </cols>
  <sheetData>
    <row r="1" spans="1:5" ht="30" customHeight="1">
      <c r="A1" s="1257" t="s">
        <v>1912</v>
      </c>
      <c r="B1" s="1257"/>
      <c r="C1" s="1257"/>
      <c r="D1" s="1257"/>
    </row>
    <row r="2" spans="1:5" ht="26.25">
      <c r="A2" s="498" t="s">
        <v>684</v>
      </c>
      <c r="B2" s="497" t="s">
        <v>685</v>
      </c>
      <c r="C2" s="497" t="s">
        <v>686</v>
      </c>
      <c r="D2" s="496" t="s">
        <v>551</v>
      </c>
    </row>
    <row r="3" spans="1:5">
      <c r="A3" s="747" t="s">
        <v>687</v>
      </c>
      <c r="B3" s="750">
        <f>SUM(B4:B9)</f>
        <v>1256</v>
      </c>
      <c r="C3" s="750">
        <f>SUM(C4:C9)</f>
        <v>4507</v>
      </c>
      <c r="D3" s="749">
        <f t="shared" ref="D3:D8" si="0">B3/C3</f>
        <v>0.27867761260261814</v>
      </c>
    </row>
    <row r="4" spans="1:5">
      <c r="A4" s="271" t="s">
        <v>688</v>
      </c>
      <c r="B4" s="499">
        <v>147</v>
      </c>
      <c r="C4" s="499">
        <v>833</v>
      </c>
      <c r="D4" s="272">
        <f t="shared" si="0"/>
        <v>0.17647058823529413</v>
      </c>
    </row>
    <row r="5" spans="1:5">
      <c r="A5" s="271" t="s">
        <v>689</v>
      </c>
      <c r="B5" s="499">
        <v>123</v>
      </c>
      <c r="C5" s="499">
        <v>565</v>
      </c>
      <c r="D5" s="272">
        <f t="shared" si="0"/>
        <v>0.2176991150442478</v>
      </c>
    </row>
    <row r="6" spans="1:5">
      <c r="A6" s="271" t="s">
        <v>690</v>
      </c>
      <c r="B6" s="499">
        <v>215</v>
      </c>
      <c r="C6" s="499">
        <v>889</v>
      </c>
      <c r="D6" s="272">
        <f t="shared" si="0"/>
        <v>0.24184476940382452</v>
      </c>
    </row>
    <row r="7" spans="1:5">
      <c r="A7" s="271" t="s">
        <v>691</v>
      </c>
      <c r="B7" s="499">
        <v>247</v>
      </c>
      <c r="C7" s="499">
        <v>950</v>
      </c>
      <c r="D7" s="272">
        <f t="shared" si="0"/>
        <v>0.26</v>
      </c>
    </row>
    <row r="8" spans="1:5">
      <c r="A8" s="271" t="s">
        <v>692</v>
      </c>
      <c r="B8" s="499">
        <v>301</v>
      </c>
      <c r="C8" s="499">
        <v>782</v>
      </c>
      <c r="D8" s="272">
        <f t="shared" si="0"/>
        <v>0.38491048593350385</v>
      </c>
    </row>
    <row r="9" spans="1:5">
      <c r="A9" s="271" t="s">
        <v>693</v>
      </c>
      <c r="B9" s="499">
        <v>223</v>
      </c>
      <c r="C9" s="499">
        <v>488</v>
      </c>
      <c r="D9" s="968">
        <v>0.45700000000000002</v>
      </c>
      <c r="E9" s="967"/>
    </row>
    <row r="10" spans="1:5">
      <c r="A10" s="747" t="s">
        <v>694</v>
      </c>
      <c r="B10" s="748">
        <v>178</v>
      </c>
      <c r="C10" s="748">
        <v>486</v>
      </c>
      <c r="D10" s="749">
        <v>0.36630000000000001</v>
      </c>
    </row>
    <row r="11" spans="1:5">
      <c r="A11" s="271" t="s">
        <v>695</v>
      </c>
      <c r="B11" s="499">
        <v>178</v>
      </c>
      <c r="C11" s="499">
        <v>486</v>
      </c>
      <c r="D11" s="272">
        <f t="shared" ref="D11:D59" si="1">B11/C11</f>
        <v>0.36625514403292181</v>
      </c>
    </row>
    <row r="12" spans="1:5">
      <c r="A12" s="747" t="s">
        <v>696</v>
      </c>
      <c r="B12" s="748">
        <f>SUM(B13:B16)</f>
        <v>640</v>
      </c>
      <c r="C12" s="748">
        <f>SUM(C13:C16)</f>
        <v>1577</v>
      </c>
      <c r="D12" s="969">
        <v>0.40579999999999999</v>
      </c>
      <c r="E12" s="967"/>
    </row>
    <row r="13" spans="1:5">
      <c r="A13" s="271" t="s">
        <v>697</v>
      </c>
      <c r="B13" s="499">
        <v>154</v>
      </c>
      <c r="C13" s="499">
        <v>526</v>
      </c>
      <c r="D13" s="272">
        <f t="shared" si="1"/>
        <v>0.29277566539923955</v>
      </c>
    </row>
    <row r="14" spans="1:5">
      <c r="A14" s="271" t="s">
        <v>698</v>
      </c>
      <c r="B14" s="499">
        <v>143</v>
      </c>
      <c r="C14" s="499">
        <v>453</v>
      </c>
      <c r="D14" s="272">
        <f t="shared" si="1"/>
        <v>0.31567328918322296</v>
      </c>
    </row>
    <row r="15" spans="1:5">
      <c r="A15" s="271" t="s">
        <v>699</v>
      </c>
      <c r="B15" s="499">
        <v>126</v>
      </c>
      <c r="C15" s="499">
        <v>271</v>
      </c>
      <c r="D15" s="968">
        <v>0.46489999999999998</v>
      </c>
      <c r="E15" s="967"/>
    </row>
    <row r="16" spans="1:5">
      <c r="A16" s="271" t="s">
        <v>700</v>
      </c>
      <c r="B16" s="499">
        <v>217</v>
      </c>
      <c r="C16" s="499">
        <v>327</v>
      </c>
      <c r="D16" s="968">
        <v>0.66359999999999997</v>
      </c>
      <c r="E16" s="967"/>
    </row>
    <row r="17" spans="1:5">
      <c r="A17" s="747" t="s">
        <v>701</v>
      </c>
      <c r="B17" s="748">
        <f>SUM(B18:B20)</f>
        <v>261</v>
      </c>
      <c r="C17" s="748">
        <f>SUM(C18:C20)</f>
        <v>633</v>
      </c>
      <c r="D17" s="1085">
        <v>0.4123</v>
      </c>
      <c r="E17" s="967"/>
    </row>
    <row r="18" spans="1:5">
      <c r="A18" s="271" t="s">
        <v>702</v>
      </c>
      <c r="B18" s="499">
        <v>62</v>
      </c>
      <c r="C18" s="499">
        <v>184</v>
      </c>
      <c r="D18" s="272">
        <f t="shared" si="1"/>
        <v>0.33695652173913043</v>
      </c>
    </row>
    <row r="19" spans="1:5">
      <c r="A19" s="271" t="s">
        <v>703</v>
      </c>
      <c r="B19" s="499">
        <v>96</v>
      </c>
      <c r="C19" s="499">
        <v>250</v>
      </c>
      <c r="D19" s="272">
        <f t="shared" si="1"/>
        <v>0.38400000000000001</v>
      </c>
    </row>
    <row r="20" spans="1:5">
      <c r="A20" s="271" t="s">
        <v>704</v>
      </c>
      <c r="B20" s="499">
        <v>103</v>
      </c>
      <c r="C20" s="499">
        <v>199</v>
      </c>
      <c r="D20" s="968">
        <v>0.51759999999999995</v>
      </c>
      <c r="E20" s="967"/>
    </row>
    <row r="21" spans="1:5" ht="15.75">
      <c r="A21" s="747" t="s">
        <v>705</v>
      </c>
      <c r="B21" s="748">
        <f>SUM(B22:B25)</f>
        <v>610</v>
      </c>
      <c r="C21" s="748">
        <f>SUM(C22:C25)</f>
        <v>2929</v>
      </c>
      <c r="D21" s="751">
        <f t="shared" si="1"/>
        <v>0.20826220553089791</v>
      </c>
    </row>
    <row r="22" spans="1:5">
      <c r="A22" s="271" t="s">
        <v>706</v>
      </c>
      <c r="B22" s="499">
        <v>2</v>
      </c>
      <c r="C22" s="499">
        <v>395</v>
      </c>
      <c r="D22" s="272">
        <f t="shared" si="1"/>
        <v>5.0632911392405064E-3</v>
      </c>
    </row>
    <row r="23" spans="1:5">
      <c r="A23" s="271" t="s">
        <v>707</v>
      </c>
      <c r="B23" s="499">
        <v>213</v>
      </c>
      <c r="C23" s="499">
        <v>1322</v>
      </c>
      <c r="D23" s="272">
        <f t="shared" si="1"/>
        <v>0.16111951588502268</v>
      </c>
    </row>
    <row r="24" spans="1:5">
      <c r="A24" s="271" t="s">
        <v>708</v>
      </c>
      <c r="B24" s="499">
        <v>155</v>
      </c>
      <c r="C24" s="499">
        <v>598</v>
      </c>
      <c r="D24" s="272">
        <f t="shared" si="1"/>
        <v>0.25919732441471571</v>
      </c>
    </row>
    <row r="25" spans="1:5">
      <c r="A25" s="271" t="s">
        <v>709</v>
      </c>
      <c r="B25" s="499">
        <v>240</v>
      </c>
      <c r="C25" s="499">
        <v>614</v>
      </c>
      <c r="D25" s="272">
        <f t="shared" si="1"/>
        <v>0.39087947882736157</v>
      </c>
    </row>
    <row r="26" spans="1:5">
      <c r="A26" s="752" t="s">
        <v>710</v>
      </c>
      <c r="B26" s="748">
        <f>SUM(B27:B53)</f>
        <v>1772</v>
      </c>
      <c r="C26" s="748">
        <f>SUM(C27:C53)</f>
        <v>4335</v>
      </c>
      <c r="D26" s="1086">
        <v>0.4088</v>
      </c>
      <c r="E26" s="967"/>
    </row>
    <row r="27" spans="1:5">
      <c r="A27" s="271" t="s">
        <v>711</v>
      </c>
      <c r="B27" s="499">
        <v>17</v>
      </c>
      <c r="C27" s="499">
        <v>185</v>
      </c>
      <c r="D27" s="272">
        <f t="shared" si="1"/>
        <v>9.1891891891891897E-2</v>
      </c>
    </row>
    <row r="28" spans="1:5">
      <c r="A28" s="271" t="s">
        <v>712</v>
      </c>
      <c r="B28" s="499">
        <v>33</v>
      </c>
      <c r="C28" s="499">
        <v>288</v>
      </c>
      <c r="D28" s="272">
        <f t="shared" si="1"/>
        <v>0.11458333333333333</v>
      </c>
    </row>
    <row r="29" spans="1:5">
      <c r="A29" s="271" t="s">
        <v>713</v>
      </c>
      <c r="B29" s="499">
        <v>13</v>
      </c>
      <c r="C29" s="499">
        <v>91</v>
      </c>
      <c r="D29" s="272">
        <f t="shared" si="1"/>
        <v>0.14285714285714285</v>
      </c>
    </row>
    <row r="30" spans="1:5">
      <c r="A30" s="271" t="s">
        <v>714</v>
      </c>
      <c r="B30" s="499">
        <v>9</v>
      </c>
      <c r="C30" s="499">
        <v>58</v>
      </c>
      <c r="D30" s="272">
        <f t="shared" si="1"/>
        <v>0.15517241379310345</v>
      </c>
    </row>
    <row r="31" spans="1:5">
      <c r="A31" s="271" t="s">
        <v>715</v>
      </c>
      <c r="B31" s="499">
        <v>12</v>
      </c>
      <c r="C31" s="499">
        <v>73</v>
      </c>
      <c r="D31" s="272">
        <f t="shared" si="1"/>
        <v>0.16438356164383561</v>
      </c>
    </row>
    <row r="32" spans="1:5">
      <c r="A32" s="271" t="s">
        <v>716</v>
      </c>
      <c r="B32" s="499">
        <v>13</v>
      </c>
      <c r="C32" s="499">
        <v>76</v>
      </c>
      <c r="D32" s="272">
        <f t="shared" si="1"/>
        <v>0.17105263157894737</v>
      </c>
    </row>
    <row r="33" spans="1:5">
      <c r="A33" s="271" t="s">
        <v>717</v>
      </c>
      <c r="B33" s="499">
        <v>19</v>
      </c>
      <c r="C33" s="499">
        <v>92</v>
      </c>
      <c r="D33" s="272">
        <f t="shared" si="1"/>
        <v>0.20652173913043478</v>
      </c>
    </row>
    <row r="34" spans="1:5">
      <c r="A34" s="271" t="s">
        <v>718</v>
      </c>
      <c r="B34" s="499">
        <v>49</v>
      </c>
      <c r="C34" s="499">
        <v>199</v>
      </c>
      <c r="D34" s="272">
        <f t="shared" si="1"/>
        <v>0.24623115577889448</v>
      </c>
    </row>
    <row r="35" spans="1:5">
      <c r="A35" s="271" t="s">
        <v>719</v>
      </c>
      <c r="B35" s="499">
        <v>70</v>
      </c>
      <c r="C35" s="499">
        <v>232</v>
      </c>
      <c r="D35" s="272">
        <f t="shared" si="1"/>
        <v>0.30172413793103448</v>
      </c>
    </row>
    <row r="36" spans="1:5">
      <c r="A36" s="271" t="s">
        <v>720</v>
      </c>
      <c r="B36" s="499">
        <v>8</v>
      </c>
      <c r="C36" s="499">
        <v>26</v>
      </c>
      <c r="D36" s="272">
        <f>B36/C36</f>
        <v>0.30769230769230771</v>
      </c>
    </row>
    <row r="37" spans="1:5">
      <c r="A37" s="271" t="s">
        <v>721</v>
      </c>
      <c r="B37" s="499">
        <v>71</v>
      </c>
      <c r="C37" s="499">
        <v>223</v>
      </c>
      <c r="D37" s="272">
        <f t="shared" si="1"/>
        <v>0.31838565022421522</v>
      </c>
    </row>
    <row r="38" spans="1:5">
      <c r="A38" s="271" t="s">
        <v>722</v>
      </c>
      <c r="B38" s="499">
        <v>52</v>
      </c>
      <c r="C38" s="499">
        <v>161</v>
      </c>
      <c r="D38" s="272">
        <f t="shared" si="1"/>
        <v>0.32298136645962733</v>
      </c>
    </row>
    <row r="39" spans="1:5">
      <c r="A39" s="271" t="s">
        <v>723</v>
      </c>
      <c r="B39" s="499">
        <v>20</v>
      </c>
      <c r="C39" s="499">
        <v>58</v>
      </c>
      <c r="D39" s="272">
        <f t="shared" si="1"/>
        <v>0.34482758620689657</v>
      </c>
    </row>
    <row r="40" spans="1:5">
      <c r="A40" s="271" t="s">
        <v>724</v>
      </c>
      <c r="B40" s="499">
        <v>90</v>
      </c>
      <c r="C40" s="499">
        <v>255</v>
      </c>
      <c r="D40" s="272">
        <f t="shared" si="1"/>
        <v>0.35294117647058826</v>
      </c>
    </row>
    <row r="41" spans="1:5">
      <c r="A41" s="271" t="s">
        <v>725</v>
      </c>
      <c r="B41" s="499">
        <v>22</v>
      </c>
      <c r="C41" s="499">
        <v>59</v>
      </c>
      <c r="D41" s="272">
        <f t="shared" si="1"/>
        <v>0.3728813559322034</v>
      </c>
    </row>
    <row r="42" spans="1:5">
      <c r="A42" s="271" t="s">
        <v>726</v>
      </c>
      <c r="B42" s="499">
        <v>63</v>
      </c>
      <c r="C42" s="499">
        <v>162</v>
      </c>
      <c r="D42" s="272">
        <f>B42/C42</f>
        <v>0.3888888888888889</v>
      </c>
    </row>
    <row r="43" spans="1:5">
      <c r="A43" s="271" t="s">
        <v>727</v>
      </c>
      <c r="B43" s="499">
        <v>33</v>
      </c>
      <c r="C43" s="499">
        <v>83</v>
      </c>
      <c r="D43" s="272">
        <f t="shared" si="1"/>
        <v>0.39759036144578314</v>
      </c>
    </row>
    <row r="44" spans="1:5">
      <c r="A44" s="271" t="s">
        <v>728</v>
      </c>
      <c r="B44" s="499">
        <v>90</v>
      </c>
      <c r="C44" s="499">
        <v>212</v>
      </c>
      <c r="D44" s="968">
        <v>0.42449999999999999</v>
      </c>
      <c r="E44" s="967"/>
    </row>
    <row r="45" spans="1:5">
      <c r="A45" s="271" t="s">
        <v>729</v>
      </c>
      <c r="B45" s="499">
        <v>63</v>
      </c>
      <c r="C45" s="499">
        <v>138</v>
      </c>
      <c r="D45" s="968">
        <v>0.45650000000000002</v>
      </c>
      <c r="E45" s="967"/>
    </row>
    <row r="46" spans="1:5">
      <c r="A46" s="271" t="s">
        <v>730</v>
      </c>
      <c r="B46" s="499">
        <v>140</v>
      </c>
      <c r="C46" s="499">
        <v>281</v>
      </c>
      <c r="D46" s="968">
        <v>0.49819999999999998</v>
      </c>
      <c r="E46" s="967"/>
    </row>
    <row r="47" spans="1:5">
      <c r="A47" s="271" t="s">
        <v>731</v>
      </c>
      <c r="B47" s="499">
        <v>61</v>
      </c>
      <c r="C47" s="499">
        <v>114</v>
      </c>
      <c r="D47" s="968">
        <v>0.53510000000000002</v>
      </c>
      <c r="E47" s="967"/>
    </row>
    <row r="48" spans="1:5">
      <c r="A48" s="271" t="s">
        <v>732</v>
      </c>
      <c r="B48" s="499">
        <v>226</v>
      </c>
      <c r="C48" s="499">
        <v>395</v>
      </c>
      <c r="D48" s="968">
        <v>0.57220000000000004</v>
      </c>
      <c r="E48" s="967"/>
    </row>
    <row r="49" spans="1:5">
      <c r="A49" s="271" t="s">
        <v>733</v>
      </c>
      <c r="B49" s="499">
        <v>146</v>
      </c>
      <c r="C49" s="499">
        <v>224</v>
      </c>
      <c r="D49" s="968">
        <v>0.65180000000000005</v>
      </c>
      <c r="E49" s="967"/>
    </row>
    <row r="50" spans="1:5">
      <c r="A50" s="271" t="s">
        <v>734</v>
      </c>
      <c r="B50" s="499">
        <v>114</v>
      </c>
      <c r="C50" s="499">
        <v>171</v>
      </c>
      <c r="D50" s="968">
        <v>0.66669999999999996</v>
      </c>
      <c r="E50" s="967"/>
    </row>
    <row r="51" spans="1:5">
      <c r="A51" s="271" t="s">
        <v>735</v>
      </c>
      <c r="B51" s="499">
        <v>91</v>
      </c>
      <c r="C51" s="499">
        <v>135</v>
      </c>
      <c r="D51" s="968">
        <v>0.67410000000000003</v>
      </c>
      <c r="E51" s="967"/>
    </row>
    <row r="52" spans="1:5">
      <c r="A52" s="271" t="s">
        <v>736</v>
      </c>
      <c r="B52" s="499">
        <v>62</v>
      </c>
      <c r="C52" s="499">
        <v>89</v>
      </c>
      <c r="D52" s="968">
        <v>0.6966</v>
      </c>
      <c r="E52" s="967"/>
    </row>
    <row r="53" spans="1:5">
      <c r="A53" s="271" t="s">
        <v>737</v>
      </c>
      <c r="B53" s="499">
        <v>185</v>
      </c>
      <c r="C53" s="499">
        <v>255</v>
      </c>
      <c r="D53" s="968">
        <v>0.72550000000000003</v>
      </c>
      <c r="E53" s="967"/>
    </row>
    <row r="54" spans="1:5">
      <c r="A54" s="747" t="s">
        <v>738</v>
      </c>
      <c r="B54" s="748">
        <f>SUM(B55:B58)</f>
        <v>56</v>
      </c>
      <c r="C54" s="748">
        <f>SUM(C55:C58)</f>
        <v>326</v>
      </c>
      <c r="D54" s="749">
        <f t="shared" si="1"/>
        <v>0.17177914110429449</v>
      </c>
    </row>
    <row r="55" spans="1:5">
      <c r="A55" s="273" t="s">
        <v>739</v>
      </c>
      <c r="B55" s="499">
        <v>7</v>
      </c>
      <c r="C55" s="499">
        <v>76</v>
      </c>
      <c r="D55" s="272">
        <f t="shared" si="1"/>
        <v>9.2105263157894732E-2</v>
      </c>
    </row>
    <row r="56" spans="1:5">
      <c r="A56" s="271" t="s">
        <v>740</v>
      </c>
      <c r="B56" s="499">
        <v>5</v>
      </c>
      <c r="C56" s="499">
        <v>47</v>
      </c>
      <c r="D56" s="272">
        <f t="shared" si="1"/>
        <v>0.10638297872340426</v>
      </c>
    </row>
    <row r="57" spans="1:5">
      <c r="A57" s="271" t="s">
        <v>741</v>
      </c>
      <c r="B57" s="499">
        <v>11</v>
      </c>
      <c r="C57" s="499">
        <v>60</v>
      </c>
      <c r="D57" s="272">
        <f t="shared" si="1"/>
        <v>0.18333333333333332</v>
      </c>
    </row>
    <row r="58" spans="1:5">
      <c r="A58" s="271" t="s">
        <v>742</v>
      </c>
      <c r="B58" s="499">
        <v>33</v>
      </c>
      <c r="C58" s="499">
        <v>143</v>
      </c>
      <c r="D58" s="272">
        <f t="shared" si="1"/>
        <v>0.23076923076923078</v>
      </c>
    </row>
    <row r="59" spans="1:5">
      <c r="A59" s="747" t="s">
        <v>743</v>
      </c>
      <c r="B59" s="748">
        <v>4773</v>
      </c>
      <c r="C59" s="748">
        <v>14793</v>
      </c>
      <c r="D59" s="749">
        <f t="shared" si="1"/>
        <v>0.32265260596227946</v>
      </c>
    </row>
    <row r="60" spans="1:5" s="274" customFormat="1" ht="14.25">
      <c r="A60" s="412" t="s">
        <v>1648</v>
      </c>
    </row>
  </sheetData>
  <mergeCells count="1">
    <mergeCell ref="A1:D1"/>
  </mergeCells>
  <conditionalFormatting sqref="D3:D8 D10:D11 D13:D14 D18:D19 D21:D25 D27:D43 D54:D1048576">
    <cfRule type="cellIs" dxfId="0" priority="1" stopIfTrue="1" operator="greaterThan">
      <formula>0.4</formula>
    </cfRule>
  </conditionalFormatting>
  <pageMargins left="0.70866141732283472" right="0.70866141732283472" top="0.78740157480314965" bottom="0.78740157480314965" header="0.31496062992125984" footer="0.31496062992125984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workbookViewId="0">
      <selection activeCell="A13" sqref="A13:F13"/>
    </sheetView>
  </sheetViews>
  <sheetFormatPr baseColWidth="10" defaultRowHeight="12.75"/>
  <cols>
    <col min="1" max="1" width="30.75" style="6" customWidth="1"/>
    <col min="2" max="37" width="7.375" style="6" customWidth="1"/>
    <col min="38" max="256" width="11" style="6"/>
    <col min="257" max="257" width="30.75" style="6" customWidth="1"/>
    <col min="258" max="293" width="7.375" style="6" customWidth="1"/>
    <col min="294" max="512" width="11" style="6"/>
    <col min="513" max="513" width="30.75" style="6" customWidth="1"/>
    <col min="514" max="549" width="7.375" style="6" customWidth="1"/>
    <col min="550" max="768" width="11" style="6"/>
    <col min="769" max="769" width="30.75" style="6" customWidth="1"/>
    <col min="770" max="805" width="7.375" style="6" customWidth="1"/>
    <col min="806" max="1024" width="11" style="6"/>
    <col min="1025" max="1025" width="30.75" style="6" customWidth="1"/>
    <col min="1026" max="1061" width="7.375" style="6" customWidth="1"/>
    <col min="1062" max="1280" width="11" style="6"/>
    <col min="1281" max="1281" width="30.75" style="6" customWidth="1"/>
    <col min="1282" max="1317" width="7.375" style="6" customWidth="1"/>
    <col min="1318" max="1536" width="11" style="6"/>
    <col min="1537" max="1537" width="30.75" style="6" customWidth="1"/>
    <col min="1538" max="1573" width="7.375" style="6" customWidth="1"/>
    <col min="1574" max="1792" width="11" style="6"/>
    <col min="1793" max="1793" width="30.75" style="6" customWidth="1"/>
    <col min="1794" max="1829" width="7.375" style="6" customWidth="1"/>
    <col min="1830" max="2048" width="11" style="6"/>
    <col min="2049" max="2049" width="30.75" style="6" customWidth="1"/>
    <col min="2050" max="2085" width="7.375" style="6" customWidth="1"/>
    <col min="2086" max="2304" width="11" style="6"/>
    <col min="2305" max="2305" width="30.75" style="6" customWidth="1"/>
    <col min="2306" max="2341" width="7.375" style="6" customWidth="1"/>
    <col min="2342" max="2560" width="11" style="6"/>
    <col min="2561" max="2561" width="30.75" style="6" customWidth="1"/>
    <col min="2562" max="2597" width="7.375" style="6" customWidth="1"/>
    <col min="2598" max="2816" width="11" style="6"/>
    <col min="2817" max="2817" width="30.75" style="6" customWidth="1"/>
    <col min="2818" max="2853" width="7.375" style="6" customWidth="1"/>
    <col min="2854" max="3072" width="11" style="6"/>
    <col min="3073" max="3073" width="30.75" style="6" customWidth="1"/>
    <col min="3074" max="3109" width="7.375" style="6" customWidth="1"/>
    <col min="3110" max="3328" width="11" style="6"/>
    <col min="3329" max="3329" width="30.75" style="6" customWidth="1"/>
    <col min="3330" max="3365" width="7.375" style="6" customWidth="1"/>
    <col min="3366" max="3584" width="11" style="6"/>
    <col min="3585" max="3585" width="30.75" style="6" customWidth="1"/>
    <col min="3586" max="3621" width="7.375" style="6" customWidth="1"/>
    <col min="3622" max="3840" width="11" style="6"/>
    <col min="3841" max="3841" width="30.75" style="6" customWidth="1"/>
    <col min="3842" max="3877" width="7.375" style="6" customWidth="1"/>
    <col min="3878" max="4096" width="11" style="6"/>
    <col min="4097" max="4097" width="30.75" style="6" customWidth="1"/>
    <col min="4098" max="4133" width="7.375" style="6" customWidth="1"/>
    <col min="4134" max="4352" width="11" style="6"/>
    <col min="4353" max="4353" width="30.75" style="6" customWidth="1"/>
    <col min="4354" max="4389" width="7.375" style="6" customWidth="1"/>
    <col min="4390" max="4608" width="11" style="6"/>
    <col min="4609" max="4609" width="30.75" style="6" customWidth="1"/>
    <col min="4610" max="4645" width="7.375" style="6" customWidth="1"/>
    <col min="4646" max="4864" width="11" style="6"/>
    <col min="4865" max="4865" width="30.75" style="6" customWidth="1"/>
    <col min="4866" max="4901" width="7.375" style="6" customWidth="1"/>
    <col min="4902" max="5120" width="11" style="6"/>
    <col min="5121" max="5121" width="30.75" style="6" customWidth="1"/>
    <col min="5122" max="5157" width="7.375" style="6" customWidth="1"/>
    <col min="5158" max="5376" width="11" style="6"/>
    <col min="5377" max="5377" width="30.75" style="6" customWidth="1"/>
    <col min="5378" max="5413" width="7.375" style="6" customWidth="1"/>
    <col min="5414" max="5632" width="11" style="6"/>
    <col min="5633" max="5633" width="30.75" style="6" customWidth="1"/>
    <col min="5634" max="5669" width="7.375" style="6" customWidth="1"/>
    <col min="5670" max="5888" width="11" style="6"/>
    <col min="5889" max="5889" width="30.75" style="6" customWidth="1"/>
    <col min="5890" max="5925" width="7.375" style="6" customWidth="1"/>
    <col min="5926" max="6144" width="11" style="6"/>
    <col min="6145" max="6145" width="30.75" style="6" customWidth="1"/>
    <col min="6146" max="6181" width="7.375" style="6" customWidth="1"/>
    <col min="6182" max="6400" width="11" style="6"/>
    <col min="6401" max="6401" width="30.75" style="6" customWidth="1"/>
    <col min="6402" max="6437" width="7.375" style="6" customWidth="1"/>
    <col min="6438" max="6656" width="11" style="6"/>
    <col min="6657" max="6657" width="30.75" style="6" customWidth="1"/>
    <col min="6658" max="6693" width="7.375" style="6" customWidth="1"/>
    <col min="6694" max="6912" width="11" style="6"/>
    <col min="6913" max="6913" width="30.75" style="6" customWidth="1"/>
    <col min="6914" max="6949" width="7.375" style="6" customWidth="1"/>
    <col min="6950" max="7168" width="11" style="6"/>
    <col min="7169" max="7169" width="30.75" style="6" customWidth="1"/>
    <col min="7170" max="7205" width="7.375" style="6" customWidth="1"/>
    <col min="7206" max="7424" width="11" style="6"/>
    <col min="7425" max="7425" width="30.75" style="6" customWidth="1"/>
    <col min="7426" max="7461" width="7.375" style="6" customWidth="1"/>
    <col min="7462" max="7680" width="11" style="6"/>
    <col min="7681" max="7681" width="30.75" style="6" customWidth="1"/>
    <col min="7682" max="7717" width="7.375" style="6" customWidth="1"/>
    <col min="7718" max="7936" width="11" style="6"/>
    <col min="7937" max="7937" width="30.75" style="6" customWidth="1"/>
    <col min="7938" max="7973" width="7.375" style="6" customWidth="1"/>
    <col min="7974" max="8192" width="11" style="6"/>
    <col min="8193" max="8193" width="30.75" style="6" customWidth="1"/>
    <col min="8194" max="8229" width="7.375" style="6" customWidth="1"/>
    <col min="8230" max="8448" width="11" style="6"/>
    <col min="8449" max="8449" width="30.75" style="6" customWidth="1"/>
    <col min="8450" max="8485" width="7.375" style="6" customWidth="1"/>
    <col min="8486" max="8704" width="11" style="6"/>
    <col min="8705" max="8705" width="30.75" style="6" customWidth="1"/>
    <col min="8706" max="8741" width="7.375" style="6" customWidth="1"/>
    <col min="8742" max="8960" width="11" style="6"/>
    <col min="8961" max="8961" width="30.75" style="6" customWidth="1"/>
    <col min="8962" max="8997" width="7.375" style="6" customWidth="1"/>
    <col min="8998" max="9216" width="11" style="6"/>
    <col min="9217" max="9217" width="30.75" style="6" customWidth="1"/>
    <col min="9218" max="9253" width="7.375" style="6" customWidth="1"/>
    <col min="9254" max="9472" width="11" style="6"/>
    <col min="9473" max="9473" width="30.75" style="6" customWidth="1"/>
    <col min="9474" max="9509" width="7.375" style="6" customWidth="1"/>
    <col min="9510" max="9728" width="11" style="6"/>
    <col min="9729" max="9729" width="30.75" style="6" customWidth="1"/>
    <col min="9730" max="9765" width="7.375" style="6" customWidth="1"/>
    <col min="9766" max="9984" width="11" style="6"/>
    <col min="9985" max="9985" width="30.75" style="6" customWidth="1"/>
    <col min="9986" max="10021" width="7.375" style="6" customWidth="1"/>
    <col min="10022" max="10240" width="11" style="6"/>
    <col min="10241" max="10241" width="30.75" style="6" customWidth="1"/>
    <col min="10242" max="10277" width="7.375" style="6" customWidth="1"/>
    <col min="10278" max="10496" width="11" style="6"/>
    <col min="10497" max="10497" width="30.75" style="6" customWidth="1"/>
    <col min="10498" max="10533" width="7.375" style="6" customWidth="1"/>
    <col min="10534" max="10752" width="11" style="6"/>
    <col min="10753" max="10753" width="30.75" style="6" customWidth="1"/>
    <col min="10754" max="10789" width="7.375" style="6" customWidth="1"/>
    <col min="10790" max="11008" width="11" style="6"/>
    <col min="11009" max="11009" width="30.75" style="6" customWidth="1"/>
    <col min="11010" max="11045" width="7.375" style="6" customWidth="1"/>
    <col min="11046" max="11264" width="11" style="6"/>
    <col min="11265" max="11265" width="30.75" style="6" customWidth="1"/>
    <col min="11266" max="11301" width="7.375" style="6" customWidth="1"/>
    <col min="11302" max="11520" width="11" style="6"/>
    <col min="11521" max="11521" width="30.75" style="6" customWidth="1"/>
    <col min="11522" max="11557" width="7.375" style="6" customWidth="1"/>
    <col min="11558" max="11776" width="11" style="6"/>
    <col min="11777" max="11777" width="30.75" style="6" customWidth="1"/>
    <col min="11778" max="11813" width="7.375" style="6" customWidth="1"/>
    <col min="11814" max="12032" width="11" style="6"/>
    <col min="12033" max="12033" width="30.75" style="6" customWidth="1"/>
    <col min="12034" max="12069" width="7.375" style="6" customWidth="1"/>
    <col min="12070" max="12288" width="11" style="6"/>
    <col min="12289" max="12289" width="30.75" style="6" customWidth="1"/>
    <col min="12290" max="12325" width="7.375" style="6" customWidth="1"/>
    <col min="12326" max="12544" width="11" style="6"/>
    <col min="12545" max="12545" width="30.75" style="6" customWidth="1"/>
    <col min="12546" max="12581" width="7.375" style="6" customWidth="1"/>
    <col min="12582" max="12800" width="11" style="6"/>
    <col min="12801" max="12801" width="30.75" style="6" customWidth="1"/>
    <col min="12802" max="12837" width="7.375" style="6" customWidth="1"/>
    <col min="12838" max="13056" width="11" style="6"/>
    <col min="13057" max="13057" width="30.75" style="6" customWidth="1"/>
    <col min="13058" max="13093" width="7.375" style="6" customWidth="1"/>
    <col min="13094" max="13312" width="11" style="6"/>
    <col min="13313" max="13313" width="30.75" style="6" customWidth="1"/>
    <col min="13314" max="13349" width="7.375" style="6" customWidth="1"/>
    <col min="13350" max="13568" width="11" style="6"/>
    <col min="13569" max="13569" width="30.75" style="6" customWidth="1"/>
    <col min="13570" max="13605" width="7.375" style="6" customWidth="1"/>
    <col min="13606" max="13824" width="11" style="6"/>
    <col min="13825" max="13825" width="30.75" style="6" customWidth="1"/>
    <col min="13826" max="13861" width="7.375" style="6" customWidth="1"/>
    <col min="13862" max="14080" width="11" style="6"/>
    <col min="14081" max="14081" width="30.75" style="6" customWidth="1"/>
    <col min="14082" max="14117" width="7.375" style="6" customWidth="1"/>
    <col min="14118" max="14336" width="11" style="6"/>
    <col min="14337" max="14337" width="30.75" style="6" customWidth="1"/>
    <col min="14338" max="14373" width="7.375" style="6" customWidth="1"/>
    <col min="14374" max="14592" width="11" style="6"/>
    <col min="14593" max="14593" width="30.75" style="6" customWidth="1"/>
    <col min="14594" max="14629" width="7.375" style="6" customWidth="1"/>
    <col min="14630" max="14848" width="11" style="6"/>
    <col min="14849" max="14849" width="30.75" style="6" customWidth="1"/>
    <col min="14850" max="14885" width="7.375" style="6" customWidth="1"/>
    <col min="14886" max="15104" width="11" style="6"/>
    <col min="15105" max="15105" width="30.75" style="6" customWidth="1"/>
    <col min="15106" max="15141" width="7.375" style="6" customWidth="1"/>
    <col min="15142" max="15360" width="11" style="6"/>
    <col min="15361" max="15361" width="30.75" style="6" customWidth="1"/>
    <col min="15362" max="15397" width="7.375" style="6" customWidth="1"/>
    <col min="15398" max="15616" width="11" style="6"/>
    <col min="15617" max="15617" width="30.75" style="6" customWidth="1"/>
    <col min="15618" max="15653" width="7.375" style="6" customWidth="1"/>
    <col min="15654" max="15872" width="11" style="6"/>
    <col min="15873" max="15873" width="30.75" style="6" customWidth="1"/>
    <col min="15874" max="15909" width="7.375" style="6" customWidth="1"/>
    <col min="15910" max="16128" width="11" style="6"/>
    <col min="16129" max="16129" width="30.75" style="6" customWidth="1"/>
    <col min="16130" max="16165" width="7.375" style="6" customWidth="1"/>
    <col min="16166" max="16384" width="11" style="6"/>
  </cols>
  <sheetData>
    <row r="1" spans="1:8" s="5" customFormat="1" ht="30" customHeight="1" thickBot="1">
      <c r="A1" s="1129" t="s">
        <v>1902</v>
      </c>
      <c r="B1" s="1129"/>
      <c r="C1" s="1129"/>
      <c r="D1" s="1129"/>
      <c r="E1" s="1129"/>
      <c r="F1" s="1129"/>
      <c r="G1" s="4"/>
      <c r="H1" s="4"/>
    </row>
    <row r="2" spans="1:8">
      <c r="A2" s="388" t="s">
        <v>5</v>
      </c>
      <c r="B2" s="1132">
        <v>2009</v>
      </c>
      <c r="C2" s="1132">
        <v>2010</v>
      </c>
      <c r="D2" s="1132">
        <v>2011</v>
      </c>
      <c r="E2" s="1132">
        <v>2012</v>
      </c>
      <c r="F2" s="1130">
        <v>2013</v>
      </c>
    </row>
    <row r="3" spans="1:8">
      <c r="A3" s="389" t="s">
        <v>31</v>
      </c>
      <c r="B3" s="1133"/>
      <c r="C3" s="1133"/>
      <c r="D3" s="1133"/>
      <c r="E3" s="1133"/>
      <c r="F3" s="1131"/>
    </row>
    <row r="4" spans="1:8">
      <c r="A4" s="389" t="s">
        <v>32</v>
      </c>
      <c r="B4" s="842">
        <v>5835</v>
      </c>
      <c r="C4" s="842">
        <v>5538</v>
      </c>
      <c r="D4" s="842">
        <v>6550</v>
      </c>
      <c r="E4" s="842">
        <v>6535</v>
      </c>
      <c r="F4" s="843">
        <v>6412</v>
      </c>
    </row>
    <row r="5" spans="1:8">
      <c r="A5" s="390" t="s">
        <v>33</v>
      </c>
      <c r="B5" s="842"/>
      <c r="C5" s="842"/>
      <c r="D5" s="842"/>
      <c r="E5" s="842"/>
      <c r="F5" s="843"/>
    </row>
    <row r="6" spans="1:8">
      <c r="A6" s="390" t="s">
        <v>34</v>
      </c>
      <c r="B6" s="842" t="s">
        <v>35</v>
      </c>
      <c r="C6" s="842" t="s">
        <v>35</v>
      </c>
      <c r="D6" s="842" t="s">
        <v>35</v>
      </c>
      <c r="E6" s="842" t="s">
        <v>35</v>
      </c>
      <c r="F6" s="843">
        <v>1358</v>
      </c>
    </row>
    <row r="7" spans="1:8">
      <c r="A7" s="390" t="s">
        <v>36</v>
      </c>
      <c r="B7" s="842" t="s">
        <v>35</v>
      </c>
      <c r="C7" s="842" t="s">
        <v>35</v>
      </c>
      <c r="D7" s="842" t="s">
        <v>35</v>
      </c>
      <c r="E7" s="842" t="s">
        <v>35</v>
      </c>
      <c r="F7" s="843">
        <v>2273</v>
      </c>
    </row>
    <row r="8" spans="1:8" ht="21" customHeight="1">
      <c r="A8" s="391" t="s">
        <v>37</v>
      </c>
      <c r="B8" s="842">
        <v>4925</v>
      </c>
      <c r="C8" s="842">
        <v>4734</v>
      </c>
      <c r="D8" s="842">
        <v>4929</v>
      </c>
      <c r="E8" s="842">
        <v>5125</v>
      </c>
      <c r="F8" s="843">
        <v>5403</v>
      </c>
    </row>
    <row r="9" spans="1:8">
      <c r="A9" s="390" t="s">
        <v>33</v>
      </c>
      <c r="B9" s="842"/>
      <c r="C9" s="842"/>
      <c r="D9" s="842"/>
      <c r="E9" s="842"/>
      <c r="F9" s="843"/>
    </row>
    <row r="10" spans="1:8">
      <c r="A10" s="390" t="s">
        <v>34</v>
      </c>
      <c r="B10" s="842" t="s">
        <v>35</v>
      </c>
      <c r="C10" s="842" t="s">
        <v>35</v>
      </c>
      <c r="D10" s="842" t="s">
        <v>35</v>
      </c>
      <c r="E10" s="842" t="s">
        <v>35</v>
      </c>
      <c r="F10" s="843">
        <v>1016</v>
      </c>
    </row>
    <row r="11" spans="1:8">
      <c r="A11" s="390" t="s">
        <v>36</v>
      </c>
      <c r="B11" s="842" t="s">
        <v>35</v>
      </c>
      <c r="C11" s="842" t="s">
        <v>35</v>
      </c>
      <c r="D11" s="842" t="s">
        <v>35</v>
      </c>
      <c r="E11" s="842" t="s">
        <v>35</v>
      </c>
      <c r="F11" s="843">
        <v>1876</v>
      </c>
    </row>
    <row r="12" spans="1:8" ht="21" customHeight="1" thickBot="1">
      <c r="A12" s="392" t="s">
        <v>38</v>
      </c>
      <c r="B12" s="844">
        <f>B4-B8</f>
        <v>910</v>
      </c>
      <c r="C12" s="844">
        <f>C4-C8</f>
        <v>804</v>
      </c>
      <c r="D12" s="844">
        <f>D4-D8</f>
        <v>1621</v>
      </c>
      <c r="E12" s="844">
        <f>E4-E8</f>
        <v>1410</v>
      </c>
      <c r="F12" s="845">
        <f>F4-F8</f>
        <v>1009</v>
      </c>
    </row>
    <row r="13" spans="1:8" s="12" customFormat="1">
      <c r="A13" s="1128" t="s">
        <v>1924</v>
      </c>
      <c r="B13" s="1128"/>
      <c r="C13" s="1128"/>
      <c r="D13" s="1128"/>
      <c r="E13" s="1128"/>
      <c r="F13" s="1128"/>
    </row>
  </sheetData>
  <mergeCells count="7">
    <mergeCell ref="A13:F13"/>
    <mergeCell ref="A1:F1"/>
    <mergeCell ref="F2:F3"/>
    <mergeCell ref="B2:B3"/>
    <mergeCell ref="C2:C3"/>
    <mergeCell ref="D2:D3"/>
    <mergeCell ref="E2:E3"/>
  </mergeCells>
  <pageMargins left="0.78740157499999996" right="0.78740157499999996" top="0.984251969" bottom="0.984251969" header="0.4921259845" footer="0.4921259845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topLeftCell="A3" workbookViewId="0">
      <selection activeCell="A42" sqref="A42"/>
    </sheetView>
  </sheetViews>
  <sheetFormatPr baseColWidth="10" defaultColWidth="10" defaultRowHeight="12.75"/>
  <cols>
    <col min="1" max="1" width="19.25" style="269" customWidth="1"/>
    <col min="2" max="5" width="11.25" style="269" customWidth="1"/>
    <col min="6" max="6" width="9.125" style="269" customWidth="1"/>
    <col min="7" max="8" width="10.5" style="269" customWidth="1"/>
    <col min="9" max="9" width="8.875" style="269" bestFit="1" customWidth="1"/>
    <col min="10" max="10" width="11.375" style="269" bestFit="1" customWidth="1"/>
    <col min="11" max="11" width="9.625" style="269" bestFit="1" customWidth="1"/>
    <col min="12" max="12" width="9.875" style="269" bestFit="1" customWidth="1"/>
    <col min="13" max="13" width="11.75" style="269" customWidth="1"/>
    <col min="14" max="14" width="9.125" style="269" bestFit="1" customWidth="1"/>
    <col min="15" max="15" width="8.875" style="269" bestFit="1" customWidth="1"/>
    <col min="16" max="16" width="12.75" style="269" bestFit="1" customWidth="1"/>
    <col min="17" max="20" width="19.25" style="269" bestFit="1" customWidth="1"/>
    <col min="21" max="21" width="10" style="269" customWidth="1"/>
    <col min="22" max="25" width="12.75" style="269" bestFit="1" customWidth="1"/>
    <col min="26" max="27" width="10.625" style="269" customWidth="1"/>
    <col min="28" max="28" width="15.875" style="269" customWidth="1"/>
    <col min="29" max="29" width="12.75" style="269" customWidth="1"/>
    <col min="30" max="31" width="11.625" style="269" customWidth="1"/>
    <col min="32" max="32" width="16.875" style="269" customWidth="1"/>
    <col min="33" max="38" width="21" style="269" customWidth="1"/>
    <col min="39" max="39" width="26.25" style="269" customWidth="1"/>
    <col min="40" max="40" width="10.875" style="269" customWidth="1"/>
    <col min="41" max="41" width="16.125" style="269" customWidth="1"/>
    <col min="42" max="47" width="10.625" style="269" customWidth="1"/>
    <col min="48" max="48" width="15.875" style="269" customWidth="1"/>
    <col min="49" max="49" width="6.75" style="269" customWidth="1"/>
    <col min="50" max="50" width="11.875" style="269" customWidth="1"/>
    <col min="51" max="51" width="12.75" style="269" customWidth="1"/>
    <col min="52" max="58" width="43.5" style="269" customWidth="1"/>
    <col min="59" max="59" width="8.625" style="269" customWidth="1"/>
    <col min="60" max="60" width="12.75" style="269" customWidth="1"/>
    <col min="61" max="66" width="43.5" style="269" customWidth="1"/>
    <col min="67" max="67" width="8.625" style="269" customWidth="1"/>
    <col min="68" max="76" width="43.5" style="269" customWidth="1"/>
    <col min="77" max="77" width="8.625" style="269" customWidth="1"/>
    <col min="78" max="86" width="43.5" style="269" customWidth="1"/>
    <col min="87" max="87" width="8.625" style="269" customWidth="1"/>
    <col min="88" max="96" width="43.5" style="269" customWidth="1"/>
    <col min="97" max="97" width="8.625" style="269" customWidth="1"/>
    <col min="98" max="98" width="10" style="269"/>
    <col min="99" max="99" width="13.75" style="269" customWidth="1"/>
    <col min="100" max="100" width="6.75" style="269" customWidth="1"/>
    <col min="101" max="101" width="11.875" style="269" customWidth="1"/>
    <col min="102" max="102" width="12.75" style="269" customWidth="1"/>
    <col min="103" max="16384" width="10" style="269"/>
  </cols>
  <sheetData>
    <row r="1" spans="1:9" ht="30" customHeight="1">
      <c r="A1" s="1260" t="s">
        <v>1911</v>
      </c>
      <c r="B1" s="1260"/>
      <c r="C1" s="1260"/>
      <c r="D1" s="1260"/>
      <c r="E1" s="1260"/>
      <c r="F1" s="1260"/>
      <c r="G1" s="1260"/>
      <c r="H1" s="1260"/>
    </row>
    <row r="2" spans="1:9" ht="14.25" customHeight="1">
      <c r="A2" s="1258" t="s">
        <v>1615</v>
      </c>
      <c r="B2" s="1258"/>
      <c r="C2" s="1258"/>
      <c r="D2" s="1258"/>
      <c r="E2" s="1258"/>
      <c r="F2" s="1258"/>
      <c r="G2" s="1258"/>
      <c r="H2" s="1259"/>
    </row>
    <row r="3" spans="1:9" ht="38.25">
      <c r="A3" s="506" t="s">
        <v>745</v>
      </c>
      <c r="B3" s="506" t="s">
        <v>746</v>
      </c>
      <c r="C3" s="506" t="s">
        <v>747</v>
      </c>
      <c r="D3" s="506" t="s">
        <v>748</v>
      </c>
      <c r="E3" s="507" t="s">
        <v>749</v>
      </c>
      <c r="F3" s="506" t="s">
        <v>694</v>
      </c>
      <c r="G3" s="506" t="s">
        <v>750</v>
      </c>
      <c r="H3" s="506" t="s">
        <v>751</v>
      </c>
    </row>
    <row r="4" spans="1:9">
      <c r="A4" s="501" t="s">
        <v>752</v>
      </c>
      <c r="B4" s="503">
        <v>0.16981132075471697</v>
      </c>
      <c r="C4" s="503">
        <v>0.55660377358490565</v>
      </c>
      <c r="D4" s="503">
        <v>9.433962264150943E-3</v>
      </c>
      <c r="E4" s="503">
        <v>0.14622641509433962</v>
      </c>
      <c r="F4" s="503">
        <v>3.7735849056603772E-2</v>
      </c>
      <c r="G4" s="503">
        <v>8.0188679245283015E-2</v>
      </c>
      <c r="H4" s="503">
        <v>1</v>
      </c>
      <c r="I4" s="270"/>
    </row>
    <row r="5" spans="1:9">
      <c r="A5" s="501" t="s">
        <v>81</v>
      </c>
      <c r="B5" s="504">
        <v>0.25</v>
      </c>
      <c r="C5" s="504">
        <v>0.25</v>
      </c>
      <c r="D5" s="504">
        <v>0</v>
      </c>
      <c r="E5" s="504">
        <v>0.25</v>
      </c>
      <c r="F5" s="504">
        <v>0.1875</v>
      </c>
      <c r="G5" s="504">
        <v>6.25E-2</v>
      </c>
      <c r="H5" s="504">
        <v>1</v>
      </c>
    </row>
    <row r="6" spans="1:9">
      <c r="A6" s="501" t="s">
        <v>82</v>
      </c>
      <c r="B6" s="504">
        <v>0.17073170731707318</v>
      </c>
      <c r="C6" s="504">
        <v>0.6097560975609756</v>
      </c>
      <c r="D6" s="504">
        <v>0</v>
      </c>
      <c r="E6" s="504">
        <v>0.14634146341463414</v>
      </c>
      <c r="F6" s="504">
        <v>2.4390243902439025E-2</v>
      </c>
      <c r="G6" s="504">
        <v>4.878048780487805E-2</v>
      </c>
      <c r="H6" s="504">
        <v>1</v>
      </c>
    </row>
    <row r="7" spans="1:9">
      <c r="A7" s="501" t="s">
        <v>83</v>
      </c>
      <c r="B7" s="504">
        <v>0.16666666666666666</v>
      </c>
      <c r="C7" s="504">
        <v>0.41666666666666669</v>
      </c>
      <c r="D7" s="504">
        <v>0</v>
      </c>
      <c r="E7" s="504">
        <v>0.33333333333333331</v>
      </c>
      <c r="F7" s="504">
        <v>0</v>
      </c>
      <c r="G7" s="504">
        <v>8.3333333333333329E-2</v>
      </c>
      <c r="H7" s="504">
        <v>1</v>
      </c>
    </row>
    <row r="8" spans="1:9">
      <c r="A8" s="501" t="s">
        <v>22</v>
      </c>
      <c r="B8" s="504">
        <v>0.13636363636363635</v>
      </c>
      <c r="C8" s="504">
        <v>0.18181818181818182</v>
      </c>
      <c r="D8" s="504">
        <v>0.13636363636363635</v>
      </c>
      <c r="E8" s="504">
        <v>0.5</v>
      </c>
      <c r="F8" s="504">
        <v>0</v>
      </c>
      <c r="G8" s="504">
        <v>4.5454545454545456E-2</v>
      </c>
      <c r="H8" s="504">
        <v>1</v>
      </c>
    </row>
    <row r="9" spans="1:9">
      <c r="A9" s="501" t="s">
        <v>84</v>
      </c>
      <c r="B9" s="504">
        <v>0.12987012987012986</v>
      </c>
      <c r="C9" s="504">
        <v>0.48051948051948051</v>
      </c>
      <c r="D9" s="504">
        <v>1.2987012987012988E-2</v>
      </c>
      <c r="E9" s="504">
        <v>0.23376623376623376</v>
      </c>
      <c r="F9" s="504">
        <v>1.2987012987012988E-2</v>
      </c>
      <c r="G9" s="504">
        <v>0.12987012987012986</v>
      </c>
      <c r="H9" s="504">
        <v>1</v>
      </c>
    </row>
    <row r="10" spans="1:9">
      <c r="A10" s="501" t="s">
        <v>85</v>
      </c>
      <c r="B10" s="504">
        <v>8.9743589743589744E-2</v>
      </c>
      <c r="C10" s="504">
        <v>0.44871794871794873</v>
      </c>
      <c r="D10" s="504">
        <v>6.4102564102564097E-2</v>
      </c>
      <c r="E10" s="504">
        <v>0.26923076923076922</v>
      </c>
      <c r="F10" s="504">
        <v>1.282051282051282E-2</v>
      </c>
      <c r="G10" s="504">
        <v>0.11538461538461539</v>
      </c>
      <c r="H10" s="504">
        <v>1</v>
      </c>
    </row>
    <row r="11" spans="1:9">
      <c r="A11" s="501" t="s">
        <v>86</v>
      </c>
      <c r="B11" s="504">
        <v>6.25E-2</v>
      </c>
      <c r="C11" s="504">
        <v>0.375</v>
      </c>
      <c r="D11" s="504">
        <v>0</v>
      </c>
      <c r="E11" s="504">
        <v>0.375</v>
      </c>
      <c r="F11" s="504">
        <v>6.25E-2</v>
      </c>
      <c r="G11" s="504">
        <v>0.125</v>
      </c>
      <c r="H11" s="504">
        <v>1</v>
      </c>
    </row>
    <row r="12" spans="1:9">
      <c r="A12" s="501" t="s">
        <v>23</v>
      </c>
      <c r="B12" s="504">
        <v>9.5238095238095233E-2</v>
      </c>
      <c r="C12" s="504">
        <v>0.52380952380952384</v>
      </c>
      <c r="D12" s="504">
        <v>0</v>
      </c>
      <c r="E12" s="504">
        <v>0.19047619047619047</v>
      </c>
      <c r="F12" s="504">
        <v>0.14285714285714285</v>
      </c>
      <c r="G12" s="504">
        <v>4.7619047619047616E-2</v>
      </c>
      <c r="H12" s="504">
        <v>1</v>
      </c>
    </row>
    <row r="13" spans="1:9">
      <c r="A13" s="501" t="s">
        <v>24</v>
      </c>
      <c r="B13" s="504">
        <v>0.16666666666666666</v>
      </c>
      <c r="C13" s="504">
        <v>0.5</v>
      </c>
      <c r="D13" s="504">
        <v>0</v>
      </c>
      <c r="E13" s="504">
        <v>0.16666666666666666</v>
      </c>
      <c r="F13" s="504">
        <v>0</v>
      </c>
      <c r="G13" s="504">
        <v>0.16666666666666666</v>
      </c>
      <c r="H13" s="504">
        <v>1</v>
      </c>
    </row>
    <row r="14" spans="1:9">
      <c r="A14" s="501" t="s">
        <v>25</v>
      </c>
      <c r="B14" s="504">
        <v>0.11864406779661017</v>
      </c>
      <c r="C14" s="504">
        <v>0.30508474576271188</v>
      </c>
      <c r="D14" s="504">
        <v>5.0847457627118647E-2</v>
      </c>
      <c r="E14" s="504">
        <v>0.38983050847457629</v>
      </c>
      <c r="F14" s="504">
        <v>1.6949152542372881E-2</v>
      </c>
      <c r="G14" s="504">
        <v>0.11864406779661017</v>
      </c>
      <c r="H14" s="504">
        <v>1</v>
      </c>
    </row>
    <row r="15" spans="1:9">
      <c r="A15" s="501" t="s">
        <v>87</v>
      </c>
      <c r="B15" s="504">
        <v>0.1276595744680851</v>
      </c>
      <c r="C15" s="504">
        <v>0.57446808510638303</v>
      </c>
      <c r="D15" s="504">
        <v>2.1276595744680851E-2</v>
      </c>
      <c r="E15" s="504">
        <v>0.1276595744680851</v>
      </c>
      <c r="F15" s="504">
        <v>0.10638297872340426</v>
      </c>
      <c r="G15" s="504">
        <v>4.2553191489361701E-2</v>
      </c>
      <c r="H15" s="504">
        <v>1</v>
      </c>
    </row>
    <row r="16" spans="1:9">
      <c r="A16" s="501" t="s">
        <v>26</v>
      </c>
      <c r="B16" s="504">
        <v>9.0909090909090912E-2</v>
      </c>
      <c r="C16" s="504">
        <v>0.22727272727272727</v>
      </c>
      <c r="D16" s="504">
        <v>2.2727272727272728E-2</v>
      </c>
      <c r="E16" s="504">
        <v>0.47727272727272729</v>
      </c>
      <c r="F16" s="504">
        <v>0</v>
      </c>
      <c r="G16" s="504">
        <v>0.18181818181818182</v>
      </c>
      <c r="H16" s="504">
        <v>1</v>
      </c>
    </row>
    <row r="17" spans="1:8">
      <c r="A17" s="501" t="s">
        <v>27</v>
      </c>
      <c r="B17" s="504">
        <v>9.3023255813953487E-2</v>
      </c>
      <c r="C17" s="504">
        <v>0.34883720930232559</v>
      </c>
      <c r="D17" s="504">
        <v>9.3023255813953487E-2</v>
      </c>
      <c r="E17" s="504">
        <v>0.18604651162790697</v>
      </c>
      <c r="F17" s="504">
        <v>6.9767441860465115E-2</v>
      </c>
      <c r="G17" s="504">
        <v>0.20930232558139536</v>
      </c>
      <c r="H17" s="504">
        <v>1</v>
      </c>
    </row>
    <row r="18" spans="1:8">
      <c r="A18" s="501" t="s">
        <v>28</v>
      </c>
      <c r="B18" s="504">
        <v>0</v>
      </c>
      <c r="C18" s="504">
        <v>0.46808510638297873</v>
      </c>
      <c r="D18" s="504">
        <v>0.10638297872340426</v>
      </c>
      <c r="E18" s="504">
        <v>0.19148936170212766</v>
      </c>
      <c r="F18" s="504">
        <v>0</v>
      </c>
      <c r="G18" s="504">
        <v>0.23404255319148937</v>
      </c>
      <c r="H18" s="504">
        <v>1</v>
      </c>
    </row>
    <row r="19" spans="1:8">
      <c r="A19" s="501" t="s">
        <v>29</v>
      </c>
      <c r="B19" s="504">
        <v>0</v>
      </c>
      <c r="C19" s="504">
        <v>0.52380952380952384</v>
      </c>
      <c r="D19" s="504">
        <v>0</v>
      </c>
      <c r="E19" s="504">
        <v>0.14285714285714285</v>
      </c>
      <c r="F19" s="504">
        <v>9.5238095238095233E-2</v>
      </c>
      <c r="G19" s="504">
        <v>0.23809523809523808</v>
      </c>
      <c r="H19" s="504">
        <v>1</v>
      </c>
    </row>
    <row r="20" spans="1:8">
      <c r="A20" s="501" t="s">
        <v>30</v>
      </c>
      <c r="B20" s="504">
        <v>0</v>
      </c>
      <c r="C20" s="504">
        <v>0.18181818181818182</v>
      </c>
      <c r="D20" s="504">
        <v>0.22727272727272727</v>
      </c>
      <c r="E20" s="504">
        <v>0.36363636363636365</v>
      </c>
      <c r="F20" s="504">
        <v>0</v>
      </c>
      <c r="G20" s="504">
        <v>0.22727272727272727</v>
      </c>
      <c r="H20" s="504">
        <v>1</v>
      </c>
    </row>
    <row r="21" spans="1:8">
      <c r="A21" s="354" t="s">
        <v>743</v>
      </c>
      <c r="B21" s="504">
        <v>0.11945812807881774</v>
      </c>
      <c r="C21" s="504">
        <v>0.45073891625615764</v>
      </c>
      <c r="D21" s="504">
        <v>3.6945812807881777E-2</v>
      </c>
      <c r="E21" s="504">
        <v>0.23891625615763548</v>
      </c>
      <c r="F21" s="504">
        <v>3.6945812807881777E-2</v>
      </c>
      <c r="G21" s="504">
        <v>0.11699507389162561</v>
      </c>
      <c r="H21" s="504">
        <v>1</v>
      </c>
    </row>
    <row r="22" spans="1:8" ht="14.25" customHeight="1">
      <c r="A22" s="1258" t="s">
        <v>1614</v>
      </c>
      <c r="B22" s="1258"/>
      <c r="C22" s="1258"/>
      <c r="D22" s="1258"/>
      <c r="E22" s="1258"/>
      <c r="F22" s="1258"/>
      <c r="G22" s="1258"/>
      <c r="H22" s="1259"/>
    </row>
    <row r="23" spans="1:8" ht="38.25">
      <c r="A23" s="508" t="s">
        <v>745</v>
      </c>
      <c r="B23" s="505" t="s">
        <v>746</v>
      </c>
      <c r="C23" s="506" t="s">
        <v>747</v>
      </c>
      <c r="D23" s="506" t="s">
        <v>748</v>
      </c>
      <c r="E23" s="507" t="s">
        <v>749</v>
      </c>
      <c r="F23" s="506" t="s">
        <v>694</v>
      </c>
      <c r="G23" s="506" t="s">
        <v>750</v>
      </c>
      <c r="H23" s="506" t="s">
        <v>751</v>
      </c>
    </row>
    <row r="24" spans="1:8">
      <c r="A24" s="500" t="s">
        <v>752</v>
      </c>
      <c r="B24" s="503">
        <v>0.12676056338028169</v>
      </c>
      <c r="C24" s="503">
        <v>0.61971830985915488</v>
      </c>
      <c r="D24" s="503">
        <v>0</v>
      </c>
      <c r="E24" s="503">
        <v>9.8591549295774641E-2</v>
      </c>
      <c r="F24" s="503">
        <v>0.11267605633802817</v>
      </c>
      <c r="G24" s="503">
        <v>4.2253521126760563E-2</v>
      </c>
      <c r="H24" s="503">
        <v>1</v>
      </c>
    </row>
    <row r="25" spans="1:8">
      <c r="A25" s="501" t="s">
        <v>81</v>
      </c>
      <c r="B25" s="504">
        <v>0</v>
      </c>
      <c r="C25" s="504">
        <v>0.6</v>
      </c>
      <c r="D25" s="504">
        <v>0</v>
      </c>
      <c r="E25" s="504">
        <v>0.2</v>
      </c>
      <c r="F25" s="504">
        <v>0.2</v>
      </c>
      <c r="G25" s="504">
        <v>0</v>
      </c>
      <c r="H25" s="504">
        <v>1</v>
      </c>
    </row>
    <row r="26" spans="1:8">
      <c r="A26" s="501" t="s">
        <v>82</v>
      </c>
      <c r="B26" s="504">
        <v>0.15789473684210525</v>
      </c>
      <c r="C26" s="504">
        <v>0.47368421052631576</v>
      </c>
      <c r="D26" s="504">
        <v>0</v>
      </c>
      <c r="E26" s="504">
        <v>0.21052631578947367</v>
      </c>
      <c r="F26" s="504">
        <v>0.15789473684210525</v>
      </c>
      <c r="G26" s="504">
        <v>0</v>
      </c>
      <c r="H26" s="504">
        <v>1</v>
      </c>
    </row>
    <row r="27" spans="1:8">
      <c r="A27" s="501" t="s">
        <v>83</v>
      </c>
      <c r="B27" s="504">
        <v>0</v>
      </c>
      <c r="C27" s="504">
        <v>0.5714285714285714</v>
      </c>
      <c r="D27" s="504">
        <v>0</v>
      </c>
      <c r="E27" s="504">
        <v>0.2857142857142857</v>
      </c>
      <c r="F27" s="504">
        <v>0</v>
      </c>
      <c r="G27" s="504">
        <v>0.14285714285714285</v>
      </c>
      <c r="H27" s="504">
        <v>1</v>
      </c>
    </row>
    <row r="28" spans="1:8">
      <c r="A28" s="501" t="s">
        <v>22</v>
      </c>
      <c r="B28" s="504">
        <v>0</v>
      </c>
      <c r="C28" s="504">
        <v>0.40625</v>
      </c>
      <c r="D28" s="504">
        <v>3.125E-2</v>
      </c>
      <c r="E28" s="504">
        <v>0.28125</v>
      </c>
      <c r="F28" s="504">
        <v>9.375E-2</v>
      </c>
      <c r="G28" s="504">
        <v>0.1875</v>
      </c>
      <c r="H28" s="504">
        <v>1</v>
      </c>
    </row>
    <row r="29" spans="1:8">
      <c r="A29" s="501" t="s">
        <v>84</v>
      </c>
      <c r="B29" s="504">
        <v>6.6666666666666666E-2</v>
      </c>
      <c r="C29" s="504">
        <v>0.6</v>
      </c>
      <c r="D29" s="504">
        <v>0</v>
      </c>
      <c r="E29" s="504">
        <v>0.2</v>
      </c>
      <c r="F29" s="504">
        <v>0</v>
      </c>
      <c r="G29" s="504">
        <v>0.13333333333333333</v>
      </c>
      <c r="H29" s="504">
        <v>1</v>
      </c>
    </row>
    <row r="30" spans="1:8">
      <c r="A30" s="501" t="s">
        <v>85</v>
      </c>
      <c r="B30" s="504">
        <v>0.08</v>
      </c>
      <c r="C30" s="504">
        <v>0.48</v>
      </c>
      <c r="D30" s="504">
        <v>0.04</v>
      </c>
      <c r="E30" s="504">
        <v>0.2</v>
      </c>
      <c r="F30" s="504">
        <v>0.04</v>
      </c>
      <c r="G30" s="504">
        <v>0.16</v>
      </c>
      <c r="H30" s="504">
        <v>1</v>
      </c>
    </row>
    <row r="31" spans="1:8">
      <c r="A31" s="501" t="s">
        <v>86</v>
      </c>
      <c r="B31" s="504">
        <v>0</v>
      </c>
      <c r="C31" s="504">
        <v>0.5</v>
      </c>
      <c r="D31" s="504">
        <v>0</v>
      </c>
      <c r="E31" s="504">
        <v>0</v>
      </c>
      <c r="F31" s="504">
        <v>0.25</v>
      </c>
      <c r="G31" s="504">
        <v>0.25</v>
      </c>
      <c r="H31" s="504">
        <v>1</v>
      </c>
    </row>
    <row r="32" spans="1:8">
      <c r="A32" s="501" t="s">
        <v>23</v>
      </c>
      <c r="B32" s="504">
        <v>0.1111111111111111</v>
      </c>
      <c r="C32" s="504">
        <v>0.77777777777777779</v>
      </c>
      <c r="D32" s="504">
        <v>0</v>
      </c>
      <c r="E32" s="504">
        <v>0</v>
      </c>
      <c r="F32" s="504">
        <v>0.1111111111111111</v>
      </c>
      <c r="G32" s="504">
        <v>0</v>
      </c>
      <c r="H32" s="504">
        <v>1</v>
      </c>
    </row>
    <row r="33" spans="1:8">
      <c r="A33" s="501" t="s">
        <v>24</v>
      </c>
      <c r="B33" s="504">
        <v>0</v>
      </c>
      <c r="C33" s="504">
        <v>0.36363636363636365</v>
      </c>
      <c r="D33" s="504">
        <v>0</v>
      </c>
      <c r="E33" s="504">
        <v>0.45454545454545453</v>
      </c>
      <c r="F33" s="504">
        <v>0</v>
      </c>
      <c r="G33" s="504">
        <v>0.18181818181818182</v>
      </c>
      <c r="H33" s="504">
        <v>1</v>
      </c>
    </row>
    <row r="34" spans="1:8">
      <c r="A34" s="501" t="s">
        <v>25</v>
      </c>
      <c r="B34" s="504">
        <v>4.2553191489361701E-2</v>
      </c>
      <c r="C34" s="504">
        <v>0.46808510638297873</v>
      </c>
      <c r="D34" s="504">
        <v>2.1276595744680851E-2</v>
      </c>
      <c r="E34" s="504">
        <v>0.19148936170212766</v>
      </c>
      <c r="F34" s="504">
        <v>8.5106382978723402E-2</v>
      </c>
      <c r="G34" s="504">
        <v>0.19148936170212766</v>
      </c>
      <c r="H34" s="504">
        <v>1</v>
      </c>
    </row>
    <row r="35" spans="1:8">
      <c r="A35" s="501" t="s">
        <v>87</v>
      </c>
      <c r="B35" s="504">
        <v>3.3333333333333333E-2</v>
      </c>
      <c r="C35" s="504">
        <v>0.6</v>
      </c>
      <c r="D35" s="504">
        <v>3.3333333333333333E-2</v>
      </c>
      <c r="E35" s="504">
        <v>0.1</v>
      </c>
      <c r="F35" s="504">
        <v>0.16666666666666666</v>
      </c>
      <c r="G35" s="504">
        <v>6.6666666666666666E-2</v>
      </c>
      <c r="H35" s="504">
        <v>1</v>
      </c>
    </row>
    <row r="36" spans="1:8">
      <c r="A36" s="501" t="s">
        <v>26</v>
      </c>
      <c r="B36" s="504">
        <v>3.7037037037037035E-2</v>
      </c>
      <c r="C36" s="504">
        <v>0.33333333333333331</v>
      </c>
      <c r="D36" s="504">
        <v>0</v>
      </c>
      <c r="E36" s="504">
        <v>0.55555555555555558</v>
      </c>
      <c r="F36" s="504">
        <v>3.7037037037037035E-2</v>
      </c>
      <c r="G36" s="504">
        <v>3.7037037037037035E-2</v>
      </c>
      <c r="H36" s="504">
        <v>1</v>
      </c>
    </row>
    <row r="37" spans="1:8">
      <c r="A37" s="501" t="s">
        <v>27</v>
      </c>
      <c r="B37" s="504">
        <v>1.6129032258064516E-2</v>
      </c>
      <c r="C37" s="504">
        <v>0.35483870967741937</v>
      </c>
      <c r="D37" s="504">
        <v>6.4516129032258063E-2</v>
      </c>
      <c r="E37" s="504">
        <v>9.6774193548387094E-2</v>
      </c>
      <c r="F37" s="504">
        <v>0.19354838709677419</v>
      </c>
      <c r="G37" s="504">
        <v>0.27419354838709675</v>
      </c>
      <c r="H37" s="504">
        <v>1</v>
      </c>
    </row>
    <row r="38" spans="1:8">
      <c r="A38" s="501" t="s">
        <v>28</v>
      </c>
      <c r="B38" s="504">
        <v>2.9411764705882353E-2</v>
      </c>
      <c r="C38" s="504">
        <v>0.29411764705882354</v>
      </c>
      <c r="D38" s="504">
        <v>0.17647058823529413</v>
      </c>
      <c r="E38" s="504">
        <v>0.23529411764705882</v>
      </c>
      <c r="F38" s="504">
        <v>8.8235294117647065E-2</v>
      </c>
      <c r="G38" s="504">
        <v>0.17647058823529413</v>
      </c>
      <c r="H38" s="504">
        <v>1</v>
      </c>
    </row>
    <row r="39" spans="1:8">
      <c r="A39" s="501" t="s">
        <v>29</v>
      </c>
      <c r="B39" s="504">
        <v>0</v>
      </c>
      <c r="C39" s="504">
        <v>0.5</v>
      </c>
      <c r="D39" s="504">
        <v>0</v>
      </c>
      <c r="E39" s="504">
        <v>0.125</v>
      </c>
      <c r="F39" s="504">
        <v>0</v>
      </c>
      <c r="G39" s="504">
        <v>0.375</v>
      </c>
      <c r="H39" s="504">
        <v>1</v>
      </c>
    </row>
    <row r="40" spans="1:8">
      <c r="A40" s="502" t="s">
        <v>30</v>
      </c>
      <c r="B40" s="504">
        <v>0</v>
      </c>
      <c r="C40" s="504">
        <v>0.32941176470588235</v>
      </c>
      <c r="D40" s="504">
        <v>0.17647058823529413</v>
      </c>
      <c r="E40" s="504">
        <v>0.12941176470588237</v>
      </c>
      <c r="F40" s="504">
        <v>2.3529411764705882E-2</v>
      </c>
      <c r="G40" s="504">
        <v>0.3411764705882353</v>
      </c>
      <c r="H40" s="504">
        <v>1</v>
      </c>
    </row>
    <row r="41" spans="1:8">
      <c r="A41" s="354" t="s">
        <v>743</v>
      </c>
      <c r="B41" s="504">
        <v>4.5098039215686274E-2</v>
      </c>
      <c r="C41" s="504">
        <v>0.45294117647058824</v>
      </c>
      <c r="D41" s="504">
        <v>5.6862745098039215E-2</v>
      </c>
      <c r="E41" s="504">
        <v>0.1803921568627451</v>
      </c>
      <c r="F41" s="504">
        <v>9.0196078431372548E-2</v>
      </c>
      <c r="G41" s="504">
        <v>0.17450980392156862</v>
      </c>
      <c r="H41" s="504">
        <v>1</v>
      </c>
    </row>
    <row r="42" spans="1:8">
      <c r="A42" s="412" t="s">
        <v>1648</v>
      </c>
    </row>
  </sheetData>
  <mergeCells count="3">
    <mergeCell ref="A22:H22"/>
    <mergeCell ref="A2:H2"/>
    <mergeCell ref="A1:H1"/>
  </mergeCell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workbookViewId="0">
      <selection activeCell="A40" sqref="A40"/>
    </sheetView>
  </sheetViews>
  <sheetFormatPr baseColWidth="10" defaultColWidth="11" defaultRowHeight="12.75"/>
  <cols>
    <col min="1" max="1" width="24" style="352" bestFit="1" customWidth="1"/>
    <col min="2" max="4" width="11" style="352"/>
    <col min="5" max="5" width="12.875" style="352" customWidth="1"/>
    <col min="6" max="7" width="11" style="352"/>
    <col min="8" max="8" width="10.125" style="352" customWidth="1"/>
    <col min="9" max="16384" width="11" style="352"/>
  </cols>
  <sheetData>
    <row r="1" spans="1:14" s="339" customFormat="1" ht="42.75" customHeight="1">
      <c r="A1" s="1261" t="s">
        <v>1828</v>
      </c>
      <c r="B1" s="1261"/>
      <c r="C1" s="1261"/>
      <c r="D1" s="1261"/>
      <c r="E1" s="1261"/>
      <c r="F1" s="1261"/>
      <c r="G1" s="1261"/>
    </row>
    <row r="2" spans="1:14" s="339" customFormat="1" ht="14.25" customHeight="1">
      <c r="A2" s="1262" t="s">
        <v>1624</v>
      </c>
      <c r="B2" s="1262"/>
      <c r="C2" s="1262"/>
      <c r="D2" s="1262"/>
      <c r="E2" s="1262"/>
      <c r="F2" s="1262"/>
      <c r="G2" s="1262"/>
    </row>
    <row r="3" spans="1:14" ht="30.75" customHeight="1">
      <c r="A3" s="506" t="s">
        <v>745</v>
      </c>
      <c r="B3" s="506" t="s">
        <v>746</v>
      </c>
      <c r="C3" s="506" t="s">
        <v>747</v>
      </c>
      <c r="D3" s="506" t="s">
        <v>748</v>
      </c>
      <c r="E3" s="507" t="s">
        <v>749</v>
      </c>
      <c r="F3" s="506" t="s">
        <v>694</v>
      </c>
      <c r="G3" s="506" t="s">
        <v>750</v>
      </c>
    </row>
    <row r="4" spans="1:14">
      <c r="A4" s="354" t="s">
        <v>752</v>
      </c>
      <c r="B4" s="503">
        <v>0.12676056338028169</v>
      </c>
      <c r="C4" s="503">
        <v>0.61971830985915488</v>
      </c>
      <c r="D4" s="503">
        <v>0</v>
      </c>
      <c r="E4" s="503">
        <v>9.8591549295774641E-2</v>
      </c>
      <c r="F4" s="503">
        <v>0.11267605633802817</v>
      </c>
      <c r="G4" s="503">
        <v>4.2253521126760563E-2</v>
      </c>
      <c r="I4" s="270"/>
      <c r="J4" s="270"/>
      <c r="K4" s="270"/>
      <c r="L4" s="270"/>
      <c r="M4" s="270"/>
      <c r="N4" s="270"/>
    </row>
    <row r="5" spans="1:14">
      <c r="A5" s="354" t="s">
        <v>30</v>
      </c>
      <c r="B5" s="504">
        <v>0</v>
      </c>
      <c r="C5" s="504">
        <v>0.32941176470588235</v>
      </c>
      <c r="D5" s="504">
        <v>0.17647058823529413</v>
      </c>
      <c r="E5" s="504">
        <v>0.12941176470588237</v>
      </c>
      <c r="F5" s="504">
        <v>2.3529411764705882E-2</v>
      </c>
      <c r="G5" s="504">
        <v>0.3411764705882353</v>
      </c>
      <c r="I5" s="270"/>
      <c r="J5" s="270"/>
      <c r="K5" s="270"/>
      <c r="L5" s="270"/>
      <c r="M5" s="270"/>
      <c r="N5" s="270"/>
    </row>
    <row r="6" spans="1:14">
      <c r="A6" s="354" t="s">
        <v>29</v>
      </c>
      <c r="B6" s="504">
        <v>0</v>
      </c>
      <c r="C6" s="504">
        <v>0.5</v>
      </c>
      <c r="D6" s="504">
        <v>0</v>
      </c>
      <c r="E6" s="504">
        <v>0.125</v>
      </c>
      <c r="F6" s="504">
        <v>0</v>
      </c>
      <c r="G6" s="504">
        <v>0.375</v>
      </c>
      <c r="I6" s="270"/>
      <c r="J6" s="270"/>
      <c r="K6" s="270"/>
      <c r="L6" s="270"/>
      <c r="M6" s="270"/>
      <c r="N6" s="270"/>
    </row>
    <row r="7" spans="1:14">
      <c r="A7" s="354" t="s">
        <v>28</v>
      </c>
      <c r="B7" s="504">
        <v>2.9411764705882353E-2</v>
      </c>
      <c r="C7" s="504">
        <v>0.29411764705882354</v>
      </c>
      <c r="D7" s="504">
        <v>0.17647058823529413</v>
      </c>
      <c r="E7" s="504">
        <v>0.23529411764705882</v>
      </c>
      <c r="F7" s="504">
        <v>8.8235294117647065E-2</v>
      </c>
      <c r="G7" s="504">
        <v>0.17647058823529413</v>
      </c>
      <c r="I7" s="270"/>
      <c r="J7" s="270"/>
      <c r="K7" s="270"/>
      <c r="L7" s="270"/>
      <c r="M7" s="270"/>
      <c r="N7" s="270"/>
    </row>
    <row r="8" spans="1:14">
      <c r="A8" s="354" t="s">
        <v>27</v>
      </c>
      <c r="B8" s="504">
        <v>1.6129032258064516E-2</v>
      </c>
      <c r="C8" s="504">
        <v>0.35483870967741937</v>
      </c>
      <c r="D8" s="504">
        <v>6.4516129032258063E-2</v>
      </c>
      <c r="E8" s="504">
        <v>9.6774193548387094E-2</v>
      </c>
      <c r="F8" s="504">
        <v>0.19354838709677419</v>
      </c>
      <c r="G8" s="504">
        <v>0.27419354838709675</v>
      </c>
      <c r="I8" s="270"/>
      <c r="J8" s="270"/>
      <c r="K8" s="270"/>
      <c r="L8" s="270"/>
      <c r="M8" s="270"/>
      <c r="N8" s="270"/>
    </row>
    <row r="9" spans="1:14">
      <c r="A9" s="354" t="s">
        <v>26</v>
      </c>
      <c r="B9" s="504">
        <v>3.7037037037037035E-2</v>
      </c>
      <c r="C9" s="504">
        <v>0.33333333333333331</v>
      </c>
      <c r="D9" s="504">
        <v>0</v>
      </c>
      <c r="E9" s="504">
        <v>0.55555555555555558</v>
      </c>
      <c r="F9" s="504">
        <v>3.7037037037037035E-2</v>
      </c>
      <c r="G9" s="504">
        <v>3.7037037037037035E-2</v>
      </c>
      <c r="I9" s="270"/>
      <c r="J9" s="270"/>
      <c r="K9" s="270"/>
      <c r="L9" s="270"/>
      <c r="M9" s="270"/>
      <c r="N9" s="270"/>
    </row>
    <row r="10" spans="1:14">
      <c r="A10" s="354" t="s">
        <v>87</v>
      </c>
      <c r="B10" s="504">
        <v>3.3333333333333333E-2</v>
      </c>
      <c r="C10" s="504">
        <v>0.6</v>
      </c>
      <c r="D10" s="504">
        <v>3.3333333333333333E-2</v>
      </c>
      <c r="E10" s="504">
        <v>0.1</v>
      </c>
      <c r="F10" s="504">
        <v>0.16666666666666666</v>
      </c>
      <c r="G10" s="504">
        <v>6.6666666666666666E-2</v>
      </c>
      <c r="I10" s="270"/>
      <c r="J10" s="270"/>
      <c r="K10" s="270"/>
      <c r="L10" s="270"/>
      <c r="M10" s="270"/>
      <c r="N10" s="270"/>
    </row>
    <row r="11" spans="1:14">
      <c r="A11" s="354" t="s">
        <v>25</v>
      </c>
      <c r="B11" s="504">
        <v>4.2553191489361701E-2</v>
      </c>
      <c r="C11" s="504">
        <v>0.46808510638297873</v>
      </c>
      <c r="D11" s="504">
        <v>2.1276595744680851E-2</v>
      </c>
      <c r="E11" s="504">
        <v>0.19148936170212766</v>
      </c>
      <c r="F11" s="504">
        <v>8.5106382978723402E-2</v>
      </c>
      <c r="G11" s="504">
        <v>0.19148936170212766</v>
      </c>
      <c r="I11" s="270"/>
      <c r="J11" s="270"/>
      <c r="K11" s="270"/>
      <c r="L11" s="270"/>
      <c r="M11" s="270"/>
      <c r="N11" s="270"/>
    </row>
    <row r="12" spans="1:14">
      <c r="A12" s="354" t="s">
        <v>24</v>
      </c>
      <c r="B12" s="504">
        <v>0</v>
      </c>
      <c r="C12" s="504">
        <v>0.36363636363636365</v>
      </c>
      <c r="D12" s="504">
        <v>0</v>
      </c>
      <c r="E12" s="504">
        <v>0.45454545454545453</v>
      </c>
      <c r="F12" s="504">
        <v>0</v>
      </c>
      <c r="G12" s="504">
        <v>0.18181818181818182</v>
      </c>
      <c r="I12" s="270"/>
      <c r="J12" s="270"/>
      <c r="K12" s="270"/>
      <c r="L12" s="270"/>
      <c r="M12" s="270"/>
      <c r="N12" s="270"/>
    </row>
    <row r="13" spans="1:14">
      <c r="A13" s="354" t="s">
        <v>23</v>
      </c>
      <c r="B13" s="504">
        <v>0.1111111111111111</v>
      </c>
      <c r="C13" s="504">
        <v>0.77777777777777779</v>
      </c>
      <c r="D13" s="504">
        <v>0</v>
      </c>
      <c r="E13" s="504">
        <v>0</v>
      </c>
      <c r="F13" s="504">
        <v>0.1111111111111111</v>
      </c>
      <c r="G13" s="504">
        <v>0</v>
      </c>
      <c r="I13" s="270"/>
      <c r="J13" s="270"/>
      <c r="K13" s="270"/>
      <c r="L13" s="270"/>
      <c r="M13" s="270"/>
      <c r="N13" s="270"/>
    </row>
    <row r="14" spans="1:14">
      <c r="A14" s="354" t="s">
        <v>86</v>
      </c>
      <c r="B14" s="504">
        <v>0</v>
      </c>
      <c r="C14" s="504">
        <v>0.5</v>
      </c>
      <c r="D14" s="504">
        <v>0</v>
      </c>
      <c r="E14" s="504">
        <v>0</v>
      </c>
      <c r="F14" s="504">
        <v>0.25</v>
      </c>
      <c r="G14" s="504">
        <v>0.25</v>
      </c>
      <c r="I14" s="270"/>
      <c r="J14" s="270"/>
      <c r="K14" s="270"/>
      <c r="L14" s="270"/>
      <c r="M14" s="270"/>
      <c r="N14" s="270"/>
    </row>
    <row r="15" spans="1:14">
      <c r="A15" s="354" t="s">
        <v>85</v>
      </c>
      <c r="B15" s="504">
        <v>0.08</v>
      </c>
      <c r="C15" s="504">
        <v>0.48</v>
      </c>
      <c r="D15" s="504">
        <v>0.04</v>
      </c>
      <c r="E15" s="504">
        <v>0.2</v>
      </c>
      <c r="F15" s="504">
        <v>0.04</v>
      </c>
      <c r="G15" s="504">
        <v>0.16</v>
      </c>
      <c r="I15" s="270"/>
      <c r="J15" s="270"/>
      <c r="K15" s="270"/>
      <c r="L15" s="270"/>
      <c r="M15" s="270"/>
      <c r="N15" s="270"/>
    </row>
    <row r="16" spans="1:14">
      <c r="A16" s="354" t="s">
        <v>84</v>
      </c>
      <c r="B16" s="504">
        <v>6.6666666666666666E-2</v>
      </c>
      <c r="C16" s="504">
        <v>0.6</v>
      </c>
      <c r="D16" s="504">
        <v>0</v>
      </c>
      <c r="E16" s="504">
        <v>0.2</v>
      </c>
      <c r="F16" s="504">
        <v>0</v>
      </c>
      <c r="G16" s="504">
        <v>0.13333333333333333</v>
      </c>
      <c r="I16" s="270"/>
      <c r="J16" s="270"/>
      <c r="K16" s="270"/>
      <c r="L16" s="270"/>
      <c r="M16" s="270"/>
      <c r="N16" s="270"/>
    </row>
    <row r="17" spans="1:14">
      <c r="A17" s="354" t="s">
        <v>22</v>
      </c>
      <c r="B17" s="504">
        <v>0</v>
      </c>
      <c r="C17" s="504">
        <v>0.40625</v>
      </c>
      <c r="D17" s="504">
        <v>3.125E-2</v>
      </c>
      <c r="E17" s="504">
        <v>0.28125</v>
      </c>
      <c r="F17" s="504">
        <v>9.375E-2</v>
      </c>
      <c r="G17" s="504">
        <v>0.1875</v>
      </c>
      <c r="I17" s="270"/>
      <c r="J17" s="270"/>
      <c r="K17" s="270"/>
      <c r="L17" s="270"/>
      <c r="M17" s="270"/>
      <c r="N17" s="270"/>
    </row>
    <row r="18" spans="1:14">
      <c r="A18" s="354" t="s">
        <v>83</v>
      </c>
      <c r="B18" s="504">
        <v>0</v>
      </c>
      <c r="C18" s="504">
        <v>0.5714285714285714</v>
      </c>
      <c r="D18" s="504">
        <v>0</v>
      </c>
      <c r="E18" s="504">
        <v>0.2857142857142857</v>
      </c>
      <c r="F18" s="504">
        <v>0</v>
      </c>
      <c r="G18" s="504">
        <v>0.14285714285714285</v>
      </c>
      <c r="I18" s="270"/>
      <c r="J18" s="270"/>
      <c r="K18" s="270"/>
      <c r="L18" s="270"/>
      <c r="M18" s="270"/>
      <c r="N18" s="270"/>
    </row>
    <row r="19" spans="1:14">
      <c r="A19" s="354" t="s">
        <v>82</v>
      </c>
      <c r="B19" s="504">
        <v>0.15789473684210525</v>
      </c>
      <c r="C19" s="504">
        <v>0.47368421052631576</v>
      </c>
      <c r="D19" s="504">
        <v>0</v>
      </c>
      <c r="E19" s="504">
        <v>0.21052631578947367</v>
      </c>
      <c r="F19" s="504">
        <v>0.15789473684210525</v>
      </c>
      <c r="G19" s="504">
        <v>0</v>
      </c>
      <c r="I19" s="270"/>
      <c r="J19" s="270"/>
      <c r="K19" s="270"/>
      <c r="L19" s="270"/>
      <c r="M19" s="270"/>
      <c r="N19" s="270"/>
    </row>
    <row r="20" spans="1:14">
      <c r="A20" s="354" t="s">
        <v>81</v>
      </c>
      <c r="B20" s="504">
        <v>0</v>
      </c>
      <c r="C20" s="504">
        <v>0.6</v>
      </c>
      <c r="D20" s="504">
        <v>0</v>
      </c>
      <c r="E20" s="504">
        <v>0.2</v>
      </c>
      <c r="F20" s="504">
        <v>0.2</v>
      </c>
      <c r="G20" s="504">
        <v>0</v>
      </c>
      <c r="I20" s="353"/>
    </row>
    <row r="21" spans="1:14" s="412" customFormat="1" ht="14.25" customHeight="1">
      <c r="A21" s="1263" t="s">
        <v>1623</v>
      </c>
      <c r="B21" s="1263"/>
      <c r="C21" s="1263"/>
      <c r="D21" s="1263"/>
      <c r="E21" s="1263"/>
      <c r="F21" s="1263"/>
      <c r="G21" s="1263"/>
      <c r="I21" s="413"/>
    </row>
    <row r="22" spans="1:14" ht="25.5">
      <c r="A22" s="506" t="s">
        <v>21</v>
      </c>
      <c r="B22" s="506" t="s">
        <v>746</v>
      </c>
      <c r="C22" s="506" t="s">
        <v>747</v>
      </c>
      <c r="D22" s="506" t="s">
        <v>748</v>
      </c>
      <c r="E22" s="507" t="s">
        <v>749</v>
      </c>
      <c r="F22" s="506" t="s">
        <v>694</v>
      </c>
      <c r="G22" s="506" t="s">
        <v>750</v>
      </c>
    </row>
    <row r="23" spans="1:14">
      <c r="A23" s="354" t="s">
        <v>752</v>
      </c>
      <c r="B23" s="503">
        <v>0.16981132075471697</v>
      </c>
      <c r="C23" s="503">
        <v>0.55660377358490565</v>
      </c>
      <c r="D23" s="503">
        <v>9.433962264150943E-3</v>
      </c>
      <c r="E23" s="503">
        <v>0.14622641509433962</v>
      </c>
      <c r="F23" s="503">
        <v>3.7735849056603772E-2</v>
      </c>
      <c r="G23" s="503">
        <v>8.0188679245283015E-2</v>
      </c>
    </row>
    <row r="24" spans="1:14">
      <c r="A24" s="354" t="s">
        <v>30</v>
      </c>
      <c r="B24" s="504">
        <v>0</v>
      </c>
      <c r="C24" s="504">
        <v>0.18181818181818182</v>
      </c>
      <c r="D24" s="504">
        <v>0.22727272727272727</v>
      </c>
      <c r="E24" s="504">
        <v>0.36363636363636365</v>
      </c>
      <c r="F24" s="504">
        <v>0</v>
      </c>
      <c r="G24" s="504">
        <v>0.22727272727272727</v>
      </c>
    </row>
    <row r="25" spans="1:14">
      <c r="A25" s="354" t="s">
        <v>29</v>
      </c>
      <c r="B25" s="504">
        <v>0</v>
      </c>
      <c r="C25" s="504">
        <v>0.52380952380952384</v>
      </c>
      <c r="D25" s="504">
        <v>0</v>
      </c>
      <c r="E25" s="504">
        <v>0.14285714285714285</v>
      </c>
      <c r="F25" s="504">
        <v>9.5238095238095233E-2</v>
      </c>
      <c r="G25" s="504">
        <v>0.23809523809523808</v>
      </c>
    </row>
    <row r="26" spans="1:14">
      <c r="A26" s="354" t="s">
        <v>28</v>
      </c>
      <c r="B26" s="504">
        <v>0</v>
      </c>
      <c r="C26" s="504">
        <v>0.46808510638297873</v>
      </c>
      <c r="D26" s="504">
        <v>0.10638297872340426</v>
      </c>
      <c r="E26" s="504">
        <v>0.19148936170212766</v>
      </c>
      <c r="F26" s="504">
        <v>0</v>
      </c>
      <c r="G26" s="504">
        <v>0.23404255319148937</v>
      </c>
    </row>
    <row r="27" spans="1:14">
      <c r="A27" s="354" t="s">
        <v>27</v>
      </c>
      <c r="B27" s="504">
        <v>9.3023255813953487E-2</v>
      </c>
      <c r="C27" s="504">
        <v>0.34883720930232559</v>
      </c>
      <c r="D27" s="504">
        <v>9.3023255813953487E-2</v>
      </c>
      <c r="E27" s="504">
        <v>0.18604651162790697</v>
      </c>
      <c r="F27" s="504">
        <v>6.9767441860465115E-2</v>
      </c>
      <c r="G27" s="504">
        <v>0.20930232558139536</v>
      </c>
    </row>
    <row r="28" spans="1:14">
      <c r="A28" s="354" t="s">
        <v>26</v>
      </c>
      <c r="B28" s="504">
        <v>9.0909090909090912E-2</v>
      </c>
      <c r="C28" s="504">
        <v>0.22727272727272727</v>
      </c>
      <c r="D28" s="504">
        <v>2.2727272727272728E-2</v>
      </c>
      <c r="E28" s="504">
        <v>0.47727272727272729</v>
      </c>
      <c r="F28" s="504">
        <v>0</v>
      </c>
      <c r="G28" s="504">
        <v>0.18181818181818182</v>
      </c>
    </row>
    <row r="29" spans="1:14">
      <c r="A29" s="354" t="s">
        <v>87</v>
      </c>
      <c r="B29" s="504">
        <v>0.1276595744680851</v>
      </c>
      <c r="C29" s="504">
        <v>0.57446808510638303</v>
      </c>
      <c r="D29" s="504">
        <v>2.1276595744680851E-2</v>
      </c>
      <c r="E29" s="504">
        <v>0.1276595744680851</v>
      </c>
      <c r="F29" s="504">
        <v>0.10638297872340426</v>
      </c>
      <c r="G29" s="504">
        <v>4.2553191489361701E-2</v>
      </c>
    </row>
    <row r="30" spans="1:14">
      <c r="A30" s="354" t="s">
        <v>25</v>
      </c>
      <c r="B30" s="504">
        <v>0.11864406779661017</v>
      </c>
      <c r="C30" s="504">
        <v>0.30508474576271188</v>
      </c>
      <c r="D30" s="504">
        <v>5.0847457627118647E-2</v>
      </c>
      <c r="E30" s="504">
        <v>0.38983050847457629</v>
      </c>
      <c r="F30" s="504">
        <v>1.6949152542372881E-2</v>
      </c>
      <c r="G30" s="504">
        <v>0.11864406779661017</v>
      </c>
    </row>
    <row r="31" spans="1:14">
      <c r="A31" s="354" t="s">
        <v>24</v>
      </c>
      <c r="B31" s="504">
        <v>0.16666666666666666</v>
      </c>
      <c r="C31" s="504">
        <v>0.5</v>
      </c>
      <c r="D31" s="504">
        <v>0</v>
      </c>
      <c r="E31" s="504">
        <v>0.16666666666666666</v>
      </c>
      <c r="F31" s="504">
        <v>0</v>
      </c>
      <c r="G31" s="504">
        <v>0.16666666666666666</v>
      </c>
    </row>
    <row r="32" spans="1:14">
      <c r="A32" s="354" t="s">
        <v>23</v>
      </c>
      <c r="B32" s="504">
        <v>9.5238095238095233E-2</v>
      </c>
      <c r="C32" s="504">
        <v>0.52380952380952384</v>
      </c>
      <c r="D32" s="504">
        <v>0</v>
      </c>
      <c r="E32" s="504">
        <v>0.19047619047619047</v>
      </c>
      <c r="F32" s="504">
        <v>0.14285714285714285</v>
      </c>
      <c r="G32" s="504">
        <v>4.7619047619047616E-2</v>
      </c>
    </row>
    <row r="33" spans="1:9">
      <c r="A33" s="354" t="s">
        <v>86</v>
      </c>
      <c r="B33" s="504">
        <v>6.25E-2</v>
      </c>
      <c r="C33" s="504">
        <v>0.375</v>
      </c>
      <c r="D33" s="504">
        <v>0</v>
      </c>
      <c r="E33" s="504">
        <v>0.375</v>
      </c>
      <c r="F33" s="504">
        <v>6.25E-2</v>
      </c>
      <c r="G33" s="504">
        <v>0.125</v>
      </c>
    </row>
    <row r="34" spans="1:9">
      <c r="A34" s="354" t="s">
        <v>85</v>
      </c>
      <c r="B34" s="504">
        <v>8.9743589743589744E-2</v>
      </c>
      <c r="C34" s="504">
        <v>0.44871794871794873</v>
      </c>
      <c r="D34" s="504">
        <v>6.4102564102564097E-2</v>
      </c>
      <c r="E34" s="504">
        <v>0.26923076923076922</v>
      </c>
      <c r="F34" s="504">
        <v>1.282051282051282E-2</v>
      </c>
      <c r="G34" s="504">
        <v>0.11538461538461539</v>
      </c>
    </row>
    <row r="35" spans="1:9">
      <c r="A35" s="354" t="s">
        <v>84</v>
      </c>
      <c r="B35" s="504">
        <v>0.12987012987012986</v>
      </c>
      <c r="C35" s="504">
        <v>0.48051948051948051</v>
      </c>
      <c r="D35" s="504">
        <v>1.2987012987012988E-2</v>
      </c>
      <c r="E35" s="504">
        <v>0.23376623376623376</v>
      </c>
      <c r="F35" s="504">
        <v>1.2987012987012988E-2</v>
      </c>
      <c r="G35" s="504">
        <v>0.12987012987012986</v>
      </c>
    </row>
    <row r="36" spans="1:9">
      <c r="A36" s="354" t="s">
        <v>22</v>
      </c>
      <c r="B36" s="504">
        <v>0.13636363636363635</v>
      </c>
      <c r="C36" s="504">
        <v>0.18181818181818182</v>
      </c>
      <c r="D36" s="504">
        <v>0.13636363636363635</v>
      </c>
      <c r="E36" s="504">
        <v>0.5</v>
      </c>
      <c r="F36" s="504">
        <v>0</v>
      </c>
      <c r="G36" s="504">
        <v>4.5454545454545456E-2</v>
      </c>
    </row>
    <row r="37" spans="1:9">
      <c r="A37" s="354" t="s">
        <v>83</v>
      </c>
      <c r="B37" s="504">
        <v>0.16666666666666666</v>
      </c>
      <c r="C37" s="504">
        <v>0.41666666666666669</v>
      </c>
      <c r="D37" s="504">
        <v>0</v>
      </c>
      <c r="E37" s="504">
        <v>0.33333333333333331</v>
      </c>
      <c r="F37" s="504">
        <v>0</v>
      </c>
      <c r="G37" s="504">
        <v>8.3333333333333329E-2</v>
      </c>
    </row>
    <row r="38" spans="1:9">
      <c r="A38" s="354" t="s">
        <v>82</v>
      </c>
      <c r="B38" s="504">
        <v>0.17073170731707318</v>
      </c>
      <c r="C38" s="504">
        <v>0.6097560975609756</v>
      </c>
      <c r="D38" s="504">
        <v>0</v>
      </c>
      <c r="E38" s="504">
        <v>0.14634146341463414</v>
      </c>
      <c r="F38" s="504">
        <v>2.4390243902439025E-2</v>
      </c>
      <c r="G38" s="504">
        <v>4.878048780487805E-2</v>
      </c>
    </row>
    <row r="39" spans="1:9">
      <c r="A39" s="354" t="s">
        <v>81</v>
      </c>
      <c r="B39" s="504">
        <v>0.25</v>
      </c>
      <c r="C39" s="504">
        <v>0.25</v>
      </c>
      <c r="D39" s="504">
        <v>0</v>
      </c>
      <c r="E39" s="504">
        <v>0.25</v>
      </c>
      <c r="F39" s="504">
        <v>0.1875</v>
      </c>
      <c r="G39" s="504">
        <v>6.25E-2</v>
      </c>
    </row>
    <row r="40" spans="1:9" s="412" customFormat="1" ht="12">
      <c r="A40" s="412" t="s">
        <v>1648</v>
      </c>
      <c r="I40" s="413"/>
    </row>
  </sheetData>
  <mergeCells count="3">
    <mergeCell ref="A1:G1"/>
    <mergeCell ref="A2:G2"/>
    <mergeCell ref="A21:G21"/>
  </mergeCells>
  <pageMargins left="0.7" right="0.7" top="0.78740157499999996" bottom="0.78740157499999996" header="0.3" footer="0.3"/>
  <pageSetup paperSize="9" orientation="portrait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sqref="A1:G1"/>
    </sheetView>
  </sheetViews>
  <sheetFormatPr baseColWidth="10" defaultColWidth="11" defaultRowHeight="14.25"/>
  <cols>
    <col min="1" max="1" width="11" style="355"/>
    <col min="2" max="2" width="25.625" style="355" customWidth="1"/>
    <col min="3" max="6" width="11" style="355"/>
    <col min="7" max="7" width="34.625" style="355" customWidth="1"/>
    <col min="8" max="16384" width="11" style="355"/>
  </cols>
  <sheetData>
    <row r="1" spans="1:7" ht="30.75" customHeight="1">
      <c r="A1" s="1266" t="s">
        <v>1829</v>
      </c>
      <c r="B1" s="1266"/>
      <c r="C1" s="1266"/>
      <c r="D1" s="1266"/>
      <c r="E1" s="1266"/>
      <c r="F1" s="1266"/>
      <c r="G1" s="1266"/>
    </row>
    <row r="2" spans="1:7">
      <c r="A2" s="1265" t="s">
        <v>1411</v>
      </c>
      <c r="B2" s="1265"/>
      <c r="C2" s="1265"/>
      <c r="D2" s="1265"/>
      <c r="E2" s="1265"/>
      <c r="F2" s="1265"/>
      <c r="G2" s="1265"/>
    </row>
    <row r="3" spans="1:7">
      <c r="A3" s="357" t="s">
        <v>5</v>
      </c>
      <c r="B3" s="357" t="s">
        <v>822</v>
      </c>
      <c r="C3" s="357" t="s">
        <v>748</v>
      </c>
      <c r="D3" s="357" t="s">
        <v>694</v>
      </c>
      <c r="E3" s="357" t="s">
        <v>750</v>
      </c>
      <c r="F3" s="357" t="s">
        <v>747</v>
      </c>
      <c r="G3" s="357" t="s">
        <v>823</v>
      </c>
    </row>
    <row r="4" spans="1:7">
      <c r="A4" s="1158" t="s">
        <v>214</v>
      </c>
      <c r="B4" s="356" t="s">
        <v>748</v>
      </c>
      <c r="C4" s="509">
        <v>0</v>
      </c>
      <c r="D4" s="509">
        <v>0</v>
      </c>
      <c r="E4" s="509">
        <v>7.7</v>
      </c>
      <c r="F4" s="509">
        <v>0</v>
      </c>
      <c r="G4" s="509">
        <v>0.2</v>
      </c>
    </row>
    <row r="5" spans="1:7">
      <c r="A5" s="1158"/>
      <c r="B5" s="356" t="s">
        <v>694</v>
      </c>
      <c r="C5" s="509">
        <v>0</v>
      </c>
      <c r="D5" s="509">
        <v>0</v>
      </c>
      <c r="E5" s="509">
        <v>0</v>
      </c>
      <c r="F5" s="509">
        <v>0</v>
      </c>
      <c r="G5" s="509">
        <v>0</v>
      </c>
    </row>
    <row r="6" spans="1:7">
      <c r="A6" s="1158"/>
      <c r="B6" s="356" t="s">
        <v>750</v>
      </c>
      <c r="C6" s="509">
        <v>0.3</v>
      </c>
      <c r="D6" s="509">
        <v>0</v>
      </c>
      <c r="E6" s="509">
        <v>0</v>
      </c>
      <c r="F6" s="509">
        <v>3.3</v>
      </c>
      <c r="G6" s="509">
        <v>0.4</v>
      </c>
    </row>
    <row r="7" spans="1:7">
      <c r="A7" s="1158"/>
      <c r="B7" s="356" t="s">
        <v>747</v>
      </c>
      <c r="C7" s="509">
        <v>0</v>
      </c>
      <c r="D7" s="509">
        <v>0</v>
      </c>
      <c r="E7" s="509">
        <v>0.3</v>
      </c>
      <c r="F7" s="509">
        <v>0</v>
      </c>
      <c r="G7" s="509">
        <v>0.1</v>
      </c>
    </row>
    <row r="8" spans="1:7">
      <c r="A8" s="1158"/>
      <c r="B8" s="356" t="s">
        <v>749</v>
      </c>
      <c r="C8" s="509">
        <v>0.1</v>
      </c>
      <c r="D8" s="509">
        <v>0</v>
      </c>
      <c r="E8" s="509">
        <v>1.1000000000000001</v>
      </c>
      <c r="F8" s="509">
        <v>2.1</v>
      </c>
      <c r="G8" s="509">
        <v>0</v>
      </c>
    </row>
    <row r="9" spans="1:7">
      <c r="A9" s="1158" t="s">
        <v>215</v>
      </c>
      <c r="B9" s="356" t="s">
        <v>748</v>
      </c>
      <c r="C9" s="509">
        <v>0</v>
      </c>
      <c r="D9" s="509">
        <v>0</v>
      </c>
      <c r="E9" s="509">
        <v>7.7</v>
      </c>
      <c r="F9" s="509">
        <v>0</v>
      </c>
      <c r="G9" s="509">
        <v>0.9</v>
      </c>
    </row>
    <row r="10" spans="1:7">
      <c r="A10" s="1158"/>
      <c r="B10" s="356" t="s">
        <v>694</v>
      </c>
      <c r="C10" s="509">
        <v>0</v>
      </c>
      <c r="D10" s="509">
        <v>0</v>
      </c>
      <c r="E10" s="509">
        <v>0</v>
      </c>
      <c r="F10" s="509">
        <v>0</v>
      </c>
      <c r="G10" s="509">
        <v>0</v>
      </c>
    </row>
    <row r="11" spans="1:7">
      <c r="A11" s="1158"/>
      <c r="B11" s="356" t="s">
        <v>750</v>
      </c>
      <c r="C11" s="509">
        <v>0.4</v>
      </c>
      <c r="D11" s="509">
        <v>0</v>
      </c>
      <c r="E11" s="509">
        <v>0</v>
      </c>
      <c r="F11" s="509">
        <v>6.1</v>
      </c>
      <c r="G11" s="509">
        <v>0.9</v>
      </c>
    </row>
    <row r="12" spans="1:7">
      <c r="A12" s="1158"/>
      <c r="B12" s="356" t="s">
        <v>747</v>
      </c>
      <c r="C12" s="509">
        <v>0</v>
      </c>
      <c r="D12" s="509">
        <v>0</v>
      </c>
      <c r="E12" s="509">
        <v>0.3</v>
      </c>
      <c r="F12" s="509">
        <v>0</v>
      </c>
      <c r="G12" s="509">
        <v>0.2</v>
      </c>
    </row>
    <row r="13" spans="1:7">
      <c r="A13" s="1158"/>
      <c r="B13" s="356" t="s">
        <v>749</v>
      </c>
      <c r="C13" s="509">
        <v>0.3</v>
      </c>
      <c r="D13" s="509">
        <v>0</v>
      </c>
      <c r="E13" s="509">
        <v>0.6</v>
      </c>
      <c r="F13" s="509">
        <v>0.8</v>
      </c>
      <c r="G13" s="509">
        <v>0</v>
      </c>
    </row>
    <row r="14" spans="1:7">
      <c r="A14" s="1158" t="s">
        <v>216</v>
      </c>
      <c r="B14" s="356" t="s">
        <v>748</v>
      </c>
      <c r="C14" s="509">
        <v>0</v>
      </c>
      <c r="D14" s="509">
        <v>0</v>
      </c>
      <c r="E14" s="509">
        <v>7.9</v>
      </c>
      <c r="F14" s="509">
        <v>0</v>
      </c>
      <c r="G14" s="509">
        <v>0.9</v>
      </c>
    </row>
    <row r="15" spans="1:7">
      <c r="A15" s="1158"/>
      <c r="B15" s="356" t="s">
        <v>694</v>
      </c>
      <c r="C15" s="509">
        <v>0</v>
      </c>
      <c r="D15" s="509">
        <v>0</v>
      </c>
      <c r="E15" s="509">
        <v>0</v>
      </c>
      <c r="F15" s="509">
        <v>0</v>
      </c>
      <c r="G15" s="509">
        <v>0</v>
      </c>
    </row>
    <row r="16" spans="1:7">
      <c r="A16" s="1158"/>
      <c r="B16" s="356" t="s">
        <v>750</v>
      </c>
      <c r="C16" s="509">
        <v>1.1000000000000001</v>
      </c>
      <c r="D16" s="509">
        <v>0</v>
      </c>
      <c r="E16" s="509">
        <v>0</v>
      </c>
      <c r="F16" s="509">
        <v>5.0999999999999996</v>
      </c>
      <c r="G16" s="509">
        <v>0.4</v>
      </c>
    </row>
    <row r="17" spans="1:7">
      <c r="A17" s="1158"/>
      <c r="B17" s="356" t="s">
        <v>747</v>
      </c>
      <c r="C17" s="509">
        <v>0</v>
      </c>
      <c r="D17" s="509">
        <v>0</v>
      </c>
      <c r="E17" s="509">
        <v>0.5</v>
      </c>
      <c r="F17" s="509">
        <v>0</v>
      </c>
      <c r="G17" s="509">
        <v>0.1</v>
      </c>
    </row>
    <row r="18" spans="1:7">
      <c r="A18" s="1158"/>
      <c r="B18" s="356" t="s">
        <v>749</v>
      </c>
      <c r="C18" s="509">
        <v>0.1</v>
      </c>
      <c r="D18" s="509">
        <v>0</v>
      </c>
      <c r="E18" s="509">
        <v>0.7</v>
      </c>
      <c r="F18" s="509">
        <v>0.9</v>
      </c>
      <c r="G18" s="509">
        <v>0</v>
      </c>
    </row>
    <row r="19" spans="1:7" s="414" customFormat="1" ht="14.25" customHeight="1">
      <c r="A19" s="1265" t="s">
        <v>1412</v>
      </c>
      <c r="B19" s="1265"/>
      <c r="C19" s="1265"/>
      <c r="D19" s="1265"/>
      <c r="E19" s="1265"/>
      <c r="F19" s="1265"/>
      <c r="G19" s="1265"/>
    </row>
    <row r="20" spans="1:7">
      <c r="A20" s="357" t="s">
        <v>5</v>
      </c>
      <c r="B20" s="357" t="s">
        <v>822</v>
      </c>
      <c r="C20" s="357" t="s">
        <v>748</v>
      </c>
      <c r="D20" s="357" t="s">
        <v>694</v>
      </c>
      <c r="E20" s="357" t="s">
        <v>750</v>
      </c>
      <c r="F20" s="357" t="s">
        <v>747</v>
      </c>
      <c r="G20" s="357" t="s">
        <v>823</v>
      </c>
    </row>
    <row r="21" spans="1:7">
      <c r="A21" s="1158" t="s">
        <v>214</v>
      </c>
      <c r="B21" s="356" t="s">
        <v>748</v>
      </c>
      <c r="C21" s="509">
        <v>0</v>
      </c>
      <c r="D21" s="509">
        <v>0</v>
      </c>
      <c r="E21" s="509">
        <v>6.9</v>
      </c>
      <c r="F21" s="509">
        <v>0</v>
      </c>
      <c r="G21" s="509">
        <v>0.3</v>
      </c>
    </row>
    <row r="22" spans="1:7">
      <c r="A22" s="1158"/>
      <c r="B22" s="356" t="s">
        <v>694</v>
      </c>
      <c r="C22" s="509">
        <v>0</v>
      </c>
      <c r="D22" s="509">
        <v>0</v>
      </c>
      <c r="E22" s="509">
        <v>0</v>
      </c>
      <c r="F22" s="509">
        <v>0</v>
      </c>
      <c r="G22" s="509">
        <v>0</v>
      </c>
    </row>
    <row r="23" spans="1:7">
      <c r="A23" s="1158"/>
      <c r="B23" s="356" t="s">
        <v>750</v>
      </c>
      <c r="C23" s="509">
        <v>0.4</v>
      </c>
      <c r="D23" s="509">
        <v>0</v>
      </c>
      <c r="E23" s="509">
        <v>0</v>
      </c>
      <c r="F23" s="509">
        <v>3.2</v>
      </c>
      <c r="G23" s="509">
        <v>0.1</v>
      </c>
    </row>
    <row r="24" spans="1:7">
      <c r="A24" s="1158"/>
      <c r="B24" s="356" t="s">
        <v>747</v>
      </c>
      <c r="C24" s="509">
        <v>0</v>
      </c>
      <c r="D24" s="509">
        <v>0</v>
      </c>
      <c r="E24" s="509">
        <v>0.3</v>
      </c>
      <c r="F24" s="509">
        <v>0</v>
      </c>
      <c r="G24" s="509">
        <v>0</v>
      </c>
    </row>
    <row r="25" spans="1:7">
      <c r="A25" s="1158"/>
      <c r="B25" s="356" t="s">
        <v>749</v>
      </c>
      <c r="C25" s="509">
        <v>0.3</v>
      </c>
      <c r="D25" s="509">
        <v>0</v>
      </c>
      <c r="E25" s="509">
        <v>0.7</v>
      </c>
      <c r="F25" s="509">
        <v>1.2</v>
      </c>
      <c r="G25" s="509">
        <v>0</v>
      </c>
    </row>
    <row r="26" spans="1:7">
      <c r="A26" s="1158" t="s">
        <v>215</v>
      </c>
      <c r="B26" s="356" t="s">
        <v>748</v>
      </c>
      <c r="C26" s="509">
        <v>0</v>
      </c>
      <c r="D26" s="509">
        <v>0</v>
      </c>
      <c r="E26" s="509">
        <v>7.7</v>
      </c>
      <c r="F26" s="509">
        <v>0.1</v>
      </c>
      <c r="G26" s="509">
        <v>0.3</v>
      </c>
    </row>
    <row r="27" spans="1:7">
      <c r="A27" s="1158"/>
      <c r="B27" s="356" t="s">
        <v>694</v>
      </c>
      <c r="C27" s="509">
        <v>0</v>
      </c>
      <c r="D27" s="509">
        <v>0</v>
      </c>
      <c r="E27" s="509">
        <v>0</v>
      </c>
      <c r="F27" s="509">
        <v>0</v>
      </c>
      <c r="G27" s="509">
        <v>0</v>
      </c>
    </row>
    <row r="28" spans="1:7">
      <c r="A28" s="1158"/>
      <c r="B28" s="356" t="s">
        <v>750</v>
      </c>
      <c r="C28" s="509">
        <v>0.4</v>
      </c>
      <c r="D28" s="509">
        <v>0</v>
      </c>
      <c r="E28" s="509">
        <v>0</v>
      </c>
      <c r="F28" s="509">
        <v>3.2</v>
      </c>
      <c r="G28" s="509">
        <v>0.2</v>
      </c>
    </row>
    <row r="29" spans="1:7">
      <c r="A29" s="1158"/>
      <c r="B29" s="356" t="s">
        <v>747</v>
      </c>
      <c r="C29" s="509">
        <v>0</v>
      </c>
      <c r="D29" s="509">
        <v>0</v>
      </c>
      <c r="E29" s="509">
        <v>0.3</v>
      </c>
      <c r="F29" s="509">
        <v>0</v>
      </c>
      <c r="G29" s="509">
        <v>0.1</v>
      </c>
    </row>
    <row r="30" spans="1:7">
      <c r="A30" s="1158"/>
      <c r="B30" s="356" t="s">
        <v>749</v>
      </c>
      <c r="C30" s="509">
        <v>0.2</v>
      </c>
      <c r="D30" s="509">
        <v>0</v>
      </c>
      <c r="E30" s="509">
        <v>0.7</v>
      </c>
      <c r="F30" s="509">
        <v>1.1000000000000001</v>
      </c>
      <c r="G30" s="509">
        <v>0</v>
      </c>
    </row>
    <row r="31" spans="1:7">
      <c r="A31" s="1158" t="s">
        <v>216</v>
      </c>
      <c r="B31" s="356" t="s">
        <v>748</v>
      </c>
      <c r="C31" s="509">
        <v>0</v>
      </c>
      <c r="D31" s="509">
        <v>0.2</v>
      </c>
      <c r="E31" s="509">
        <v>6.8</v>
      </c>
      <c r="F31" s="509">
        <v>0</v>
      </c>
      <c r="G31" s="509">
        <v>0.4</v>
      </c>
    </row>
    <row r="32" spans="1:7">
      <c r="A32" s="1158"/>
      <c r="B32" s="356" t="s">
        <v>694</v>
      </c>
      <c r="C32" s="509">
        <v>1.8</v>
      </c>
      <c r="D32" s="509">
        <v>0</v>
      </c>
      <c r="E32" s="509">
        <v>2.2000000000000002</v>
      </c>
      <c r="F32" s="509">
        <v>1.5</v>
      </c>
      <c r="G32" s="509">
        <v>0.3</v>
      </c>
    </row>
    <row r="33" spans="1:7">
      <c r="A33" s="1158"/>
      <c r="B33" s="356" t="s">
        <v>750</v>
      </c>
      <c r="C33" s="509">
        <v>0.4</v>
      </c>
      <c r="D33" s="509">
        <v>0.3</v>
      </c>
      <c r="E33" s="509">
        <v>0</v>
      </c>
      <c r="F33" s="509">
        <v>3.1</v>
      </c>
      <c r="G33" s="509">
        <v>0.2</v>
      </c>
    </row>
    <row r="34" spans="1:7">
      <c r="A34" s="1158"/>
      <c r="B34" s="356" t="s">
        <v>747</v>
      </c>
      <c r="C34" s="509">
        <v>0</v>
      </c>
      <c r="D34" s="509">
        <v>0</v>
      </c>
      <c r="E34" s="509">
        <v>0.2</v>
      </c>
      <c r="F34" s="509">
        <v>0</v>
      </c>
      <c r="G34" s="509">
        <v>0.1</v>
      </c>
    </row>
    <row r="35" spans="1:7">
      <c r="A35" s="1158"/>
      <c r="B35" s="356" t="s">
        <v>749</v>
      </c>
      <c r="C35" s="509">
        <v>0.1</v>
      </c>
      <c r="D35" s="509">
        <v>0</v>
      </c>
      <c r="E35" s="509">
        <v>0.5</v>
      </c>
      <c r="F35" s="509">
        <v>0.8</v>
      </c>
      <c r="G35" s="509">
        <v>0</v>
      </c>
    </row>
    <row r="36" spans="1:7" s="414" customFormat="1" ht="12">
      <c r="A36" s="1264" t="s">
        <v>1616</v>
      </c>
      <c r="B36" s="1264"/>
      <c r="C36" s="1264"/>
    </row>
  </sheetData>
  <mergeCells count="10">
    <mergeCell ref="A36:C36"/>
    <mergeCell ref="A21:A25"/>
    <mergeCell ref="A2:G2"/>
    <mergeCell ref="A19:G19"/>
    <mergeCell ref="A1:G1"/>
    <mergeCell ref="A26:A30"/>
    <mergeCell ref="A31:A35"/>
    <mergeCell ref="A4:A8"/>
    <mergeCell ref="A9:A13"/>
    <mergeCell ref="A14:A18"/>
  </mergeCell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workbookViewId="0">
      <selection activeCell="A21" sqref="A21"/>
    </sheetView>
  </sheetViews>
  <sheetFormatPr baseColWidth="10" defaultColWidth="11" defaultRowHeight="12.75"/>
  <cols>
    <col min="1" max="1" width="12.25" style="275" customWidth="1"/>
    <col min="2" max="2" width="11" style="275"/>
    <col min="3" max="5" width="5.375" style="275" customWidth="1"/>
    <col min="6" max="11" width="6.25" style="275" customWidth="1"/>
    <col min="12" max="16384" width="11" style="275"/>
  </cols>
  <sheetData>
    <row r="1" spans="1:12" ht="30" customHeight="1" thickBot="1">
      <c r="A1" s="1267" t="s">
        <v>1830</v>
      </c>
      <c r="B1" s="1267"/>
      <c r="C1" s="1267"/>
      <c r="D1" s="1267"/>
      <c r="E1" s="1267"/>
      <c r="F1" s="1267"/>
      <c r="G1" s="1267"/>
      <c r="H1" s="1267"/>
      <c r="I1" s="1267"/>
      <c r="J1" s="1267"/>
      <c r="K1" s="1267"/>
      <c r="L1" s="1267"/>
    </row>
    <row r="2" spans="1:12" ht="15">
      <c r="A2" s="1275" t="s">
        <v>820</v>
      </c>
      <c r="B2" s="1276"/>
      <c r="C2" s="1273" t="s">
        <v>815</v>
      </c>
      <c r="D2" s="1273"/>
      <c r="E2" s="1273"/>
      <c r="F2" s="1273"/>
      <c r="G2" s="1273"/>
      <c r="H2" s="1273"/>
      <c r="I2" s="1273"/>
      <c r="J2" s="1273"/>
      <c r="K2" s="1273"/>
      <c r="L2" s="1274"/>
    </row>
    <row r="3" spans="1:12">
      <c r="A3" s="1268" t="s">
        <v>814</v>
      </c>
      <c r="B3" s="511"/>
      <c r="C3" s="1270" t="s">
        <v>760</v>
      </c>
      <c r="D3" s="1271"/>
      <c r="E3" s="1272"/>
      <c r="F3" s="1270" t="s">
        <v>758</v>
      </c>
      <c r="G3" s="1271"/>
      <c r="H3" s="1272"/>
      <c r="I3" s="1270" t="s">
        <v>759</v>
      </c>
      <c r="J3" s="1271"/>
      <c r="K3" s="1272"/>
      <c r="L3" s="510" t="s">
        <v>751</v>
      </c>
    </row>
    <row r="4" spans="1:12">
      <c r="A4" s="1269"/>
      <c r="B4" s="512"/>
      <c r="C4" s="1079" t="s">
        <v>64</v>
      </c>
      <c r="D4" s="1079" t="s">
        <v>65</v>
      </c>
      <c r="E4" s="1079" t="s">
        <v>821</v>
      </c>
      <c r="F4" s="1079" t="s">
        <v>64</v>
      </c>
      <c r="G4" s="1079" t="s">
        <v>65</v>
      </c>
      <c r="H4" s="1079" t="s">
        <v>821</v>
      </c>
      <c r="I4" s="1079" t="s">
        <v>64</v>
      </c>
      <c r="J4" s="1079" t="s">
        <v>65</v>
      </c>
      <c r="K4" s="1079" t="s">
        <v>821</v>
      </c>
      <c r="L4" s="1080"/>
    </row>
    <row r="5" spans="1:12">
      <c r="A5" s="513" t="s">
        <v>747</v>
      </c>
      <c r="B5" s="514"/>
      <c r="C5" s="1081"/>
      <c r="D5" s="1081"/>
      <c r="E5" s="1081"/>
      <c r="F5" s="1081"/>
      <c r="G5" s="1081"/>
      <c r="H5" s="1081"/>
      <c r="I5" s="1081"/>
      <c r="J5" s="1081"/>
      <c r="K5" s="1081"/>
      <c r="L5" s="1082"/>
    </row>
    <row r="6" spans="1:12">
      <c r="A6" s="515"/>
      <c r="B6" s="516" t="s">
        <v>1625</v>
      </c>
      <c r="C6" s="1081">
        <v>53</v>
      </c>
      <c r="D6" s="1081">
        <v>79</v>
      </c>
      <c r="E6" s="1081">
        <v>132</v>
      </c>
      <c r="F6" s="1081"/>
      <c r="G6" s="1081"/>
      <c r="H6" s="1081"/>
      <c r="I6" s="1081">
        <v>23</v>
      </c>
      <c r="J6" s="1081">
        <v>31</v>
      </c>
      <c r="K6" s="1081">
        <v>54</v>
      </c>
      <c r="L6" s="1082">
        <v>186</v>
      </c>
    </row>
    <row r="7" spans="1:12">
      <c r="A7" s="876"/>
      <c r="B7" s="517" t="s">
        <v>1626</v>
      </c>
      <c r="C7" s="1081">
        <v>109</v>
      </c>
      <c r="D7" s="1081">
        <v>115</v>
      </c>
      <c r="E7" s="1081">
        <v>224</v>
      </c>
      <c r="F7" s="1081"/>
      <c r="G7" s="1081"/>
      <c r="H7" s="1081"/>
      <c r="I7" s="1081">
        <v>11</v>
      </c>
      <c r="J7" s="1081">
        <v>13</v>
      </c>
      <c r="K7" s="1081">
        <v>24</v>
      </c>
      <c r="L7" s="1082">
        <v>248</v>
      </c>
    </row>
    <row r="8" spans="1:12">
      <c r="A8" s="513" t="s">
        <v>748</v>
      </c>
      <c r="B8" s="514"/>
      <c r="C8" s="1081"/>
      <c r="D8" s="1081"/>
      <c r="E8" s="1081"/>
      <c r="F8" s="1081"/>
      <c r="G8" s="1081"/>
      <c r="H8" s="1081"/>
      <c r="I8" s="1081"/>
      <c r="J8" s="1081"/>
      <c r="K8" s="1081"/>
      <c r="L8" s="1082"/>
    </row>
    <row r="9" spans="1:12">
      <c r="A9" s="515"/>
      <c r="B9" s="518" t="s">
        <v>818</v>
      </c>
      <c r="C9" s="1081"/>
      <c r="D9" s="1081"/>
      <c r="E9" s="1081"/>
      <c r="F9" s="1081">
        <v>16</v>
      </c>
      <c r="G9" s="1081">
        <v>13</v>
      </c>
      <c r="H9" s="1081">
        <v>29</v>
      </c>
      <c r="I9" s="1081"/>
      <c r="J9" s="1081"/>
      <c r="K9" s="1081"/>
      <c r="L9" s="1082">
        <v>29</v>
      </c>
    </row>
    <row r="10" spans="1:12">
      <c r="A10" s="876"/>
      <c r="B10" s="519" t="s">
        <v>819</v>
      </c>
      <c r="C10" s="1081"/>
      <c r="D10" s="1081"/>
      <c r="E10" s="1081"/>
      <c r="F10" s="1081">
        <v>9</v>
      </c>
      <c r="G10" s="1081">
        <v>18</v>
      </c>
      <c r="H10" s="1081">
        <v>27</v>
      </c>
      <c r="I10" s="1081"/>
      <c r="J10" s="1083" t="s">
        <v>67</v>
      </c>
      <c r="K10" s="1083" t="s">
        <v>67</v>
      </c>
      <c r="L10" s="1082">
        <v>28</v>
      </c>
    </row>
    <row r="11" spans="1:12">
      <c r="A11" s="513" t="s">
        <v>816</v>
      </c>
      <c r="B11" s="514"/>
      <c r="C11" s="1081"/>
      <c r="D11" s="1081"/>
      <c r="E11" s="1081"/>
      <c r="F11" s="1081"/>
      <c r="G11" s="1081"/>
      <c r="H11" s="1081"/>
      <c r="I11" s="1081"/>
      <c r="J11" s="1081"/>
      <c r="K11" s="1081"/>
      <c r="L11" s="1082"/>
    </row>
    <row r="12" spans="1:12">
      <c r="A12" s="515"/>
      <c r="B12" s="518" t="s">
        <v>818</v>
      </c>
      <c r="C12" s="1081">
        <v>6</v>
      </c>
      <c r="D12" s="1081">
        <v>9</v>
      </c>
      <c r="E12" s="1081">
        <v>15</v>
      </c>
      <c r="F12" s="1081">
        <v>22</v>
      </c>
      <c r="G12" s="1081">
        <v>12</v>
      </c>
      <c r="H12" s="1081">
        <v>34</v>
      </c>
      <c r="I12" s="1081">
        <v>26</v>
      </c>
      <c r="J12" s="1081">
        <v>24</v>
      </c>
      <c r="K12" s="1081">
        <v>50</v>
      </c>
      <c r="L12" s="1082">
        <v>99</v>
      </c>
    </row>
    <row r="13" spans="1:12">
      <c r="A13" s="876"/>
      <c r="B13" s="519" t="s">
        <v>819</v>
      </c>
      <c r="C13" s="1081">
        <v>33</v>
      </c>
      <c r="D13" s="1081">
        <v>27</v>
      </c>
      <c r="E13" s="1081">
        <v>60</v>
      </c>
      <c r="F13" s="1081">
        <v>28</v>
      </c>
      <c r="G13" s="1081">
        <v>13</v>
      </c>
      <c r="H13" s="1081">
        <v>41</v>
      </c>
      <c r="I13" s="1081">
        <v>60</v>
      </c>
      <c r="J13" s="1081">
        <v>46</v>
      </c>
      <c r="K13" s="1081">
        <v>106</v>
      </c>
      <c r="L13" s="1082">
        <v>207</v>
      </c>
    </row>
    <row r="14" spans="1:12">
      <c r="A14" s="513" t="s">
        <v>694</v>
      </c>
      <c r="B14" s="514"/>
      <c r="C14" s="1081"/>
      <c r="D14" s="1081"/>
      <c r="E14" s="1081"/>
      <c r="F14" s="1081"/>
      <c r="G14" s="1081"/>
      <c r="H14" s="1081"/>
      <c r="I14" s="1081"/>
      <c r="J14" s="1081"/>
      <c r="K14" s="1081"/>
      <c r="L14" s="1082"/>
    </row>
    <row r="15" spans="1:12">
      <c r="A15" s="515"/>
      <c r="B15" s="518" t="s">
        <v>818</v>
      </c>
      <c r="C15" s="1081"/>
      <c r="D15" s="1081"/>
      <c r="E15" s="1081"/>
      <c r="F15" s="1081">
        <v>10</v>
      </c>
      <c r="G15" s="1081">
        <v>3</v>
      </c>
      <c r="H15" s="1081">
        <v>13</v>
      </c>
      <c r="I15" s="1081">
        <v>16</v>
      </c>
      <c r="J15" s="1081">
        <v>9</v>
      </c>
      <c r="K15" s="1081">
        <v>25</v>
      </c>
      <c r="L15" s="1082">
        <v>38</v>
      </c>
    </row>
    <row r="16" spans="1:12">
      <c r="A16" s="876"/>
      <c r="B16" s="519" t="s">
        <v>819</v>
      </c>
      <c r="C16" s="1081"/>
      <c r="D16" s="1081"/>
      <c r="E16" s="1081"/>
      <c r="F16" s="1083" t="s">
        <v>67</v>
      </c>
      <c r="G16" s="1083" t="s">
        <v>67</v>
      </c>
      <c r="H16" s="1083" t="s">
        <v>67</v>
      </c>
      <c r="I16" s="1081">
        <v>9</v>
      </c>
      <c r="J16" s="1081">
        <v>11</v>
      </c>
      <c r="K16" s="1081">
        <v>20</v>
      </c>
      <c r="L16" s="1082">
        <v>22</v>
      </c>
    </row>
    <row r="17" spans="1:12">
      <c r="A17" s="513" t="s">
        <v>750</v>
      </c>
      <c r="B17" s="514"/>
      <c r="C17" s="1081"/>
      <c r="D17" s="1081"/>
      <c r="E17" s="1081"/>
      <c r="F17" s="1081"/>
      <c r="G17" s="1081"/>
      <c r="H17" s="1081"/>
      <c r="I17" s="1081"/>
      <c r="J17" s="1081"/>
      <c r="K17" s="1081"/>
      <c r="L17" s="1082"/>
    </row>
    <row r="18" spans="1:12">
      <c r="A18" s="515"/>
      <c r="B18" s="518" t="s">
        <v>818</v>
      </c>
      <c r="C18" s="1081"/>
      <c r="D18" s="1081"/>
      <c r="E18" s="1081"/>
      <c r="F18" s="1081">
        <v>19</v>
      </c>
      <c r="G18" s="1081">
        <v>8</v>
      </c>
      <c r="H18" s="1081">
        <v>27</v>
      </c>
      <c r="I18" s="1081">
        <v>27</v>
      </c>
      <c r="J18" s="1081">
        <v>32</v>
      </c>
      <c r="K18" s="1081">
        <v>59</v>
      </c>
      <c r="L18" s="1082">
        <v>86</v>
      </c>
    </row>
    <row r="19" spans="1:12">
      <c r="A19" s="515"/>
      <c r="B19" s="518" t="s">
        <v>819</v>
      </c>
      <c r="C19" s="1081"/>
      <c r="D19" s="1083" t="s">
        <v>67</v>
      </c>
      <c r="E19" s="1083" t="s">
        <v>67</v>
      </c>
      <c r="F19" s="1081">
        <v>7</v>
      </c>
      <c r="G19" s="1081">
        <v>4</v>
      </c>
      <c r="H19" s="1081">
        <v>11</v>
      </c>
      <c r="I19" s="1081">
        <v>33</v>
      </c>
      <c r="J19" s="1081">
        <v>33</v>
      </c>
      <c r="K19" s="1081">
        <v>66</v>
      </c>
      <c r="L19" s="1082">
        <v>78</v>
      </c>
    </row>
    <row r="20" spans="1:12" ht="13.5" thickBot="1">
      <c r="A20" s="520" t="s">
        <v>743</v>
      </c>
      <c r="B20" s="521"/>
      <c r="C20" s="522">
        <v>201</v>
      </c>
      <c r="D20" s="522">
        <v>231</v>
      </c>
      <c r="E20" s="522">
        <v>432</v>
      </c>
      <c r="F20" s="522">
        <v>112</v>
      </c>
      <c r="G20" s="522">
        <v>72</v>
      </c>
      <c r="H20" s="522">
        <v>184</v>
      </c>
      <c r="I20" s="522">
        <v>205</v>
      </c>
      <c r="J20" s="522">
        <v>200</v>
      </c>
      <c r="K20" s="522">
        <v>405</v>
      </c>
      <c r="L20" s="1084">
        <v>1021</v>
      </c>
    </row>
    <row r="21" spans="1:12" s="3" customFormat="1" ht="15">
      <c r="A21" s="412" t="s">
        <v>1648</v>
      </c>
    </row>
    <row r="22" spans="1:12">
      <c r="A22" s="412" t="s">
        <v>1913</v>
      </c>
      <c r="B22" s="412"/>
      <c r="C22" s="412"/>
      <c r="D22" s="412"/>
      <c r="E22" s="412"/>
    </row>
    <row r="23" spans="1:12">
      <c r="A23" s="412"/>
      <c r="B23" s="412"/>
      <c r="C23" s="412"/>
      <c r="D23" s="412"/>
      <c r="E23" s="412"/>
    </row>
  </sheetData>
  <mergeCells count="7">
    <mergeCell ref="A1:L1"/>
    <mergeCell ref="A3:A4"/>
    <mergeCell ref="C3:E3"/>
    <mergeCell ref="F3:H3"/>
    <mergeCell ref="I3:K3"/>
    <mergeCell ref="C2:L2"/>
    <mergeCell ref="A2:B2"/>
  </mergeCells>
  <pageMargins left="0.7" right="0.7" top="0.78740157499999996" bottom="0.78740157499999996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sqref="A1:J1"/>
    </sheetView>
  </sheetViews>
  <sheetFormatPr baseColWidth="10" defaultColWidth="11" defaultRowHeight="15"/>
  <cols>
    <col min="1" max="1" width="24" style="3" customWidth="1"/>
    <col min="2" max="2" width="11" style="3"/>
    <col min="3" max="10" width="11.625" style="3" customWidth="1"/>
    <col min="11" max="16384" width="11" style="3"/>
  </cols>
  <sheetData>
    <row r="1" spans="1:10" ht="30" customHeight="1" thickBot="1">
      <c r="A1" s="1280" t="s">
        <v>1854</v>
      </c>
      <c r="B1" s="1280"/>
      <c r="C1" s="1280"/>
      <c r="D1" s="1280"/>
      <c r="E1" s="1280"/>
      <c r="F1" s="1280"/>
      <c r="G1" s="1280"/>
      <c r="H1" s="1280"/>
      <c r="I1" s="1280"/>
      <c r="J1" s="1280"/>
    </row>
    <row r="2" spans="1:10">
      <c r="A2" s="711" t="s">
        <v>1627</v>
      </c>
      <c r="B2" s="712" t="s">
        <v>5</v>
      </c>
      <c r="C2" s="703" t="s">
        <v>1505</v>
      </c>
      <c r="D2" s="703" t="s">
        <v>1506</v>
      </c>
      <c r="E2" s="703" t="s">
        <v>1507</v>
      </c>
      <c r="F2" s="703" t="s">
        <v>1508</v>
      </c>
      <c r="G2" s="703" t="s">
        <v>1509</v>
      </c>
      <c r="H2" s="703" t="s">
        <v>1510</v>
      </c>
      <c r="I2" s="703" t="s">
        <v>1511</v>
      </c>
      <c r="J2" s="704" t="s">
        <v>1512</v>
      </c>
    </row>
    <row r="3" spans="1:10">
      <c r="A3" s="1277" t="s">
        <v>57</v>
      </c>
      <c r="B3" s="690" t="s">
        <v>212</v>
      </c>
      <c r="C3" s="398">
        <v>0.9</v>
      </c>
      <c r="D3" s="398">
        <v>0.9</v>
      </c>
      <c r="E3" s="398">
        <v>9.1</v>
      </c>
      <c r="F3" s="398">
        <v>1.8</v>
      </c>
      <c r="G3" s="398">
        <v>4.4000000000000004</v>
      </c>
      <c r="H3" s="398">
        <v>3.8</v>
      </c>
      <c r="I3" s="398">
        <v>3.7</v>
      </c>
      <c r="J3" s="705">
        <v>2.4</v>
      </c>
    </row>
    <row r="4" spans="1:10">
      <c r="A4" s="1277"/>
      <c r="B4" s="690" t="s">
        <v>213</v>
      </c>
      <c r="C4" s="398">
        <v>1.1000000000000001</v>
      </c>
      <c r="D4" s="398">
        <v>1.1000000000000001</v>
      </c>
      <c r="E4" s="398">
        <v>2.4</v>
      </c>
      <c r="F4" s="398">
        <v>1.9</v>
      </c>
      <c r="G4" s="398">
        <v>3.3</v>
      </c>
      <c r="H4" s="398">
        <v>4.0999999999999996</v>
      </c>
      <c r="I4" s="398">
        <v>3.5</v>
      </c>
      <c r="J4" s="705">
        <v>3.8</v>
      </c>
    </row>
    <row r="5" spans="1:10">
      <c r="A5" s="1277"/>
      <c r="B5" s="690" t="s">
        <v>214</v>
      </c>
      <c r="C5" s="398">
        <v>1.3</v>
      </c>
      <c r="D5" s="398">
        <v>1.1000000000000001</v>
      </c>
      <c r="E5" s="398">
        <v>2.1</v>
      </c>
      <c r="F5" s="398">
        <v>2.6</v>
      </c>
      <c r="G5" s="398">
        <v>4.5999999999999996</v>
      </c>
      <c r="H5" s="398">
        <v>4.0999999999999996</v>
      </c>
      <c r="I5" s="398">
        <v>2.6</v>
      </c>
      <c r="J5" s="705">
        <v>5.7</v>
      </c>
    </row>
    <row r="6" spans="1:10">
      <c r="A6" s="1277"/>
      <c r="B6" s="690" t="s">
        <v>215</v>
      </c>
      <c r="C6" s="398">
        <v>1.3</v>
      </c>
      <c r="D6" s="398">
        <v>1.1000000000000001</v>
      </c>
      <c r="E6" s="398">
        <v>1.5</v>
      </c>
      <c r="F6" s="398">
        <v>1.7</v>
      </c>
      <c r="G6" s="398">
        <v>3.1</v>
      </c>
      <c r="H6" s="398">
        <v>3.9</v>
      </c>
      <c r="I6" s="398">
        <v>4</v>
      </c>
      <c r="J6" s="705">
        <v>6</v>
      </c>
    </row>
    <row r="7" spans="1:10">
      <c r="A7" s="1277"/>
      <c r="B7" s="690" t="s">
        <v>216</v>
      </c>
      <c r="C7" s="398">
        <v>1.1000000000000001</v>
      </c>
      <c r="D7" s="398">
        <v>0.7</v>
      </c>
      <c r="E7" s="398">
        <v>1.4</v>
      </c>
      <c r="F7" s="398">
        <v>2.1</v>
      </c>
      <c r="G7" s="398">
        <v>3</v>
      </c>
      <c r="H7" s="398">
        <v>3.3</v>
      </c>
      <c r="I7" s="398">
        <v>2.9</v>
      </c>
      <c r="J7" s="705">
        <v>5</v>
      </c>
    </row>
    <row r="8" spans="1:10" ht="5.25" customHeight="1">
      <c r="A8" s="706"/>
      <c r="B8" s="700"/>
      <c r="C8" s="701"/>
      <c r="D8" s="701"/>
      <c r="E8" s="701"/>
      <c r="F8" s="701"/>
      <c r="G8" s="701"/>
      <c r="H8" s="701"/>
      <c r="I8" s="701"/>
      <c r="J8" s="707"/>
    </row>
    <row r="9" spans="1:10">
      <c r="A9" s="1278" t="s">
        <v>53</v>
      </c>
      <c r="B9" s="702" t="s">
        <v>212</v>
      </c>
      <c r="C9" s="398">
        <v>1.5</v>
      </c>
      <c r="D9" s="398">
        <v>0.9</v>
      </c>
      <c r="E9" s="398">
        <v>2.6</v>
      </c>
      <c r="F9" s="398">
        <v>2.5</v>
      </c>
      <c r="G9" s="398">
        <v>3.6</v>
      </c>
      <c r="H9" s="398">
        <v>4</v>
      </c>
      <c r="I9" s="398">
        <v>3.5</v>
      </c>
      <c r="J9" s="705">
        <v>3.5</v>
      </c>
    </row>
    <row r="10" spans="1:10">
      <c r="A10" s="1278"/>
      <c r="B10" s="702" t="s">
        <v>213</v>
      </c>
      <c r="C10" s="398">
        <v>1.4</v>
      </c>
      <c r="D10" s="398">
        <v>0.9</v>
      </c>
      <c r="E10" s="398">
        <v>2.1</v>
      </c>
      <c r="F10" s="398">
        <v>2.4</v>
      </c>
      <c r="G10" s="398">
        <v>3.6</v>
      </c>
      <c r="H10" s="398">
        <v>3.5</v>
      </c>
      <c r="I10" s="398">
        <v>3.3</v>
      </c>
      <c r="J10" s="705">
        <v>3.1</v>
      </c>
    </row>
    <row r="11" spans="1:10">
      <c r="A11" s="1278"/>
      <c r="B11" s="702" t="s">
        <v>214</v>
      </c>
      <c r="C11" s="398">
        <v>1.2</v>
      </c>
      <c r="D11" s="398">
        <v>0.7</v>
      </c>
      <c r="E11" s="398">
        <v>1.9</v>
      </c>
      <c r="F11" s="398">
        <v>2.2999999999999998</v>
      </c>
      <c r="G11" s="398">
        <v>3.5</v>
      </c>
      <c r="H11" s="398">
        <v>3.9</v>
      </c>
      <c r="I11" s="398">
        <v>3.2</v>
      </c>
      <c r="J11" s="705">
        <v>2.6</v>
      </c>
    </row>
    <row r="12" spans="1:10">
      <c r="A12" s="1278"/>
      <c r="B12" s="702" t="s">
        <v>215</v>
      </c>
      <c r="C12" s="398">
        <v>1.2</v>
      </c>
      <c r="D12" s="398">
        <v>0.6</v>
      </c>
      <c r="E12" s="398">
        <v>1.7</v>
      </c>
      <c r="F12" s="398">
        <v>2</v>
      </c>
      <c r="G12" s="398">
        <v>3.1</v>
      </c>
      <c r="H12" s="398">
        <v>3.5</v>
      </c>
      <c r="I12" s="398">
        <v>3.2</v>
      </c>
      <c r="J12" s="705">
        <v>2.6</v>
      </c>
    </row>
    <row r="13" spans="1:10" ht="15.75" thickBot="1">
      <c r="A13" s="1279"/>
      <c r="B13" s="708" t="s">
        <v>216</v>
      </c>
      <c r="C13" s="709">
        <v>1</v>
      </c>
      <c r="D13" s="709">
        <v>0.5</v>
      </c>
      <c r="E13" s="709">
        <v>1.6</v>
      </c>
      <c r="F13" s="709">
        <v>1.8</v>
      </c>
      <c r="G13" s="709">
        <v>2.7</v>
      </c>
      <c r="H13" s="709">
        <v>3</v>
      </c>
      <c r="I13" s="709">
        <v>3</v>
      </c>
      <c r="J13" s="710">
        <v>2.7</v>
      </c>
    </row>
    <row r="14" spans="1:10">
      <c r="A14" s="372" t="s">
        <v>1616</v>
      </c>
    </row>
  </sheetData>
  <mergeCells count="3">
    <mergeCell ref="A3:A7"/>
    <mergeCell ref="A9:A13"/>
    <mergeCell ref="A1:J1"/>
  </mergeCells>
  <pageMargins left="0.7" right="0.7" top="0.78740157499999996" bottom="0.78740157499999996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workbookViewId="0">
      <selection activeCell="A23" sqref="A23"/>
    </sheetView>
  </sheetViews>
  <sheetFormatPr baseColWidth="10" defaultColWidth="11" defaultRowHeight="12.75"/>
  <cols>
    <col min="1" max="1" width="11" style="416"/>
    <col min="2" max="2" width="21.875" style="416" customWidth="1"/>
    <col min="3" max="14" width="3.5" style="416" customWidth="1"/>
    <col min="15" max="15" width="14.5" style="416" customWidth="1"/>
    <col min="16" max="16384" width="11" style="416"/>
  </cols>
  <sheetData>
    <row r="1" spans="1:18" ht="30" customHeight="1" thickBot="1">
      <c r="A1" s="1281" t="s">
        <v>1855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</row>
    <row r="2" spans="1:18">
      <c r="A2" s="713" t="s">
        <v>820</v>
      </c>
      <c r="B2" s="714"/>
      <c r="C2" s="715" t="s">
        <v>1628</v>
      </c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7"/>
    </row>
    <row r="3" spans="1:18">
      <c r="A3" s="718" t="s">
        <v>817</v>
      </c>
      <c r="B3" s="525" t="s">
        <v>1629</v>
      </c>
      <c r="C3" s="523" t="s">
        <v>1630</v>
      </c>
      <c r="D3" s="523" t="s">
        <v>1631</v>
      </c>
      <c r="E3" s="523" t="s">
        <v>1497</v>
      </c>
      <c r="F3" s="523" t="s">
        <v>1498</v>
      </c>
      <c r="G3" s="523" t="s">
        <v>744</v>
      </c>
      <c r="H3" s="523" t="s">
        <v>1499</v>
      </c>
      <c r="I3" s="523" t="s">
        <v>1500</v>
      </c>
      <c r="J3" s="523" t="s">
        <v>1501</v>
      </c>
      <c r="K3" s="523" t="s">
        <v>1502</v>
      </c>
      <c r="L3" s="523" t="s">
        <v>1503</v>
      </c>
      <c r="M3" s="523" t="s">
        <v>1632</v>
      </c>
      <c r="N3" s="523" t="s">
        <v>1633</v>
      </c>
      <c r="O3" s="719" t="s">
        <v>743</v>
      </c>
    </row>
    <row r="4" spans="1:18">
      <c r="A4" s="718" t="s">
        <v>1634</v>
      </c>
      <c r="B4" s="525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720"/>
    </row>
    <row r="5" spans="1:18">
      <c r="A5" s="718"/>
      <c r="B5" s="525" t="s">
        <v>1635</v>
      </c>
      <c r="C5" s="524">
        <v>9</v>
      </c>
      <c r="D5" s="524">
        <v>9</v>
      </c>
      <c r="E5" s="524">
        <v>3</v>
      </c>
      <c r="F5" s="524"/>
      <c r="G5" s="524"/>
      <c r="H5" s="524"/>
      <c r="I5" s="524"/>
      <c r="J5" s="524"/>
      <c r="K5" s="524"/>
      <c r="L5" s="524"/>
      <c r="M5" s="524"/>
      <c r="N5" s="524"/>
      <c r="O5" s="720">
        <v>21</v>
      </c>
    </row>
    <row r="6" spans="1:18">
      <c r="A6" s="718"/>
      <c r="B6" s="525" t="s">
        <v>1636</v>
      </c>
      <c r="C6" s="524">
        <v>16</v>
      </c>
      <c r="D6" s="524">
        <v>25</v>
      </c>
      <c r="E6" s="524">
        <v>11</v>
      </c>
      <c r="F6" s="524">
        <v>6</v>
      </c>
      <c r="G6" s="524"/>
      <c r="H6" s="524"/>
      <c r="I6" s="524"/>
      <c r="J6" s="524"/>
      <c r="K6" s="524"/>
      <c r="L6" s="524"/>
      <c r="M6" s="524"/>
      <c r="N6" s="524"/>
      <c r="O6" s="720">
        <v>58</v>
      </c>
    </row>
    <row r="7" spans="1:18">
      <c r="A7" s="718" t="s">
        <v>747</v>
      </c>
      <c r="B7" s="525"/>
      <c r="C7" s="524"/>
      <c r="D7" s="524"/>
      <c r="E7" s="524"/>
      <c r="F7" s="524"/>
      <c r="G7" s="524"/>
      <c r="H7" s="524"/>
      <c r="I7" s="524"/>
      <c r="J7" s="524"/>
      <c r="K7" s="524"/>
      <c r="L7" s="524"/>
      <c r="M7" s="524"/>
      <c r="N7" s="524"/>
      <c r="O7" s="720"/>
    </row>
    <row r="8" spans="1:18">
      <c r="A8" s="718"/>
      <c r="B8" s="525" t="s">
        <v>1635</v>
      </c>
      <c r="C8" s="524"/>
      <c r="D8" s="524"/>
      <c r="E8" s="524"/>
      <c r="F8" s="524"/>
      <c r="G8" s="524"/>
      <c r="H8" s="524"/>
      <c r="I8" s="956" t="s">
        <v>67</v>
      </c>
      <c r="J8" s="956" t="s">
        <v>67</v>
      </c>
      <c r="K8" s="956" t="s">
        <v>67</v>
      </c>
      <c r="L8" s="524">
        <v>16</v>
      </c>
      <c r="M8" s="524">
        <v>10</v>
      </c>
      <c r="N8" s="524">
        <v>4</v>
      </c>
      <c r="O8" s="720">
        <v>35</v>
      </c>
    </row>
    <row r="9" spans="1:18">
      <c r="A9" s="718"/>
      <c r="B9" s="525" t="s">
        <v>1636</v>
      </c>
      <c r="C9" s="524"/>
      <c r="D9" s="524"/>
      <c r="E9" s="524"/>
      <c r="F9" s="524"/>
      <c r="G9" s="524">
        <v>5</v>
      </c>
      <c r="H9" s="524">
        <v>7</v>
      </c>
      <c r="I9" s="524">
        <v>12</v>
      </c>
      <c r="J9" s="524">
        <v>13</v>
      </c>
      <c r="K9" s="524">
        <v>11</v>
      </c>
      <c r="L9" s="524">
        <v>26</v>
      </c>
      <c r="M9" s="524">
        <v>31</v>
      </c>
      <c r="N9" s="524">
        <v>3</v>
      </c>
      <c r="O9" s="720">
        <v>108</v>
      </c>
    </row>
    <row r="10" spans="1:18">
      <c r="A10" s="718" t="s">
        <v>748</v>
      </c>
      <c r="B10" s="525"/>
      <c r="C10" s="524"/>
      <c r="D10" s="524"/>
      <c r="E10" s="524"/>
      <c r="F10" s="524"/>
      <c r="G10" s="524"/>
      <c r="H10" s="524"/>
      <c r="I10" s="524"/>
      <c r="J10" s="524"/>
      <c r="K10" s="524"/>
      <c r="L10" s="524"/>
      <c r="M10" s="524"/>
      <c r="N10" s="524"/>
      <c r="O10" s="720"/>
      <c r="R10" s="526"/>
    </row>
    <row r="11" spans="1:18">
      <c r="A11" s="718"/>
      <c r="B11" s="525" t="s">
        <v>1635</v>
      </c>
      <c r="C11" s="524"/>
      <c r="D11" s="524"/>
      <c r="E11" s="524"/>
      <c r="F11" s="524"/>
      <c r="G11" s="524"/>
      <c r="H11" s="956" t="s">
        <v>67</v>
      </c>
      <c r="I11" s="524"/>
      <c r="J11" s="524"/>
      <c r="K11" s="524">
        <v>3</v>
      </c>
      <c r="L11" s="524">
        <v>4</v>
      </c>
      <c r="M11" s="524"/>
      <c r="N11" s="524"/>
      <c r="O11" s="720">
        <v>8</v>
      </c>
      <c r="R11" s="526"/>
    </row>
    <row r="12" spans="1:18">
      <c r="A12" s="718"/>
      <c r="B12" s="525" t="s">
        <v>1636</v>
      </c>
      <c r="C12" s="524"/>
      <c r="D12" s="524"/>
      <c r="E12" s="524"/>
      <c r="F12" s="524"/>
      <c r="G12" s="524">
        <v>2</v>
      </c>
      <c r="H12" s="524">
        <v>2</v>
      </c>
      <c r="I12" s="524">
        <v>8</v>
      </c>
      <c r="J12" s="524">
        <v>8</v>
      </c>
      <c r="K12" s="524">
        <v>4</v>
      </c>
      <c r="L12" s="524"/>
      <c r="M12" s="524"/>
      <c r="N12" s="524"/>
      <c r="O12" s="720">
        <v>24</v>
      </c>
      <c r="R12" s="526"/>
    </row>
    <row r="13" spans="1:18">
      <c r="A13" s="718" t="s">
        <v>816</v>
      </c>
      <c r="B13" s="525"/>
      <c r="C13" s="524"/>
      <c r="D13" s="524"/>
      <c r="E13" s="524"/>
      <c r="F13" s="524"/>
      <c r="G13" s="524"/>
      <c r="H13" s="524"/>
      <c r="I13" s="524"/>
      <c r="J13" s="524"/>
      <c r="K13" s="524"/>
      <c r="L13" s="524"/>
      <c r="M13" s="524"/>
      <c r="N13" s="524"/>
      <c r="O13" s="720"/>
    </row>
    <row r="14" spans="1:18">
      <c r="A14" s="718"/>
      <c r="B14" s="525" t="s">
        <v>1635</v>
      </c>
      <c r="C14" s="524"/>
      <c r="D14" s="524"/>
      <c r="E14" s="524"/>
      <c r="F14" s="524"/>
      <c r="G14" s="956" t="s">
        <v>67</v>
      </c>
      <c r="H14" s="956" t="s">
        <v>67</v>
      </c>
      <c r="I14" s="956" t="s">
        <v>67</v>
      </c>
      <c r="J14" s="524">
        <v>3</v>
      </c>
      <c r="K14" s="956" t="s">
        <v>67</v>
      </c>
      <c r="L14" s="524"/>
      <c r="M14" s="956" t="s">
        <v>67</v>
      </c>
      <c r="N14" s="524">
        <v>11</v>
      </c>
      <c r="O14" s="720">
        <v>22</v>
      </c>
    </row>
    <row r="15" spans="1:18">
      <c r="A15" s="718"/>
      <c r="B15" s="525" t="s">
        <v>1636</v>
      </c>
      <c r="C15" s="524"/>
      <c r="D15" s="524"/>
      <c r="E15" s="524"/>
      <c r="F15" s="524"/>
      <c r="G15" s="524">
        <v>4</v>
      </c>
      <c r="H15" s="524"/>
      <c r="I15" s="524"/>
      <c r="J15" s="524">
        <v>3</v>
      </c>
      <c r="K15" s="524">
        <v>6</v>
      </c>
      <c r="L15" s="956" t="s">
        <v>67</v>
      </c>
      <c r="M15" s="524"/>
      <c r="N15" s="524"/>
      <c r="O15" s="720">
        <v>15</v>
      </c>
    </row>
    <row r="16" spans="1:18">
      <c r="A16" s="718" t="s">
        <v>694</v>
      </c>
      <c r="B16" s="525"/>
      <c r="C16" s="524"/>
      <c r="D16" s="524"/>
      <c r="E16" s="524"/>
      <c r="F16" s="524"/>
      <c r="G16" s="524"/>
      <c r="H16" s="524"/>
      <c r="I16" s="524"/>
      <c r="J16" s="524"/>
      <c r="K16" s="524"/>
      <c r="L16" s="524"/>
      <c r="M16" s="524"/>
      <c r="N16" s="524"/>
      <c r="O16" s="720"/>
    </row>
    <row r="17" spans="1:15">
      <c r="A17" s="718"/>
      <c r="B17" s="525" t="s">
        <v>1635</v>
      </c>
      <c r="C17" s="524"/>
      <c r="D17" s="524"/>
      <c r="E17" s="524"/>
      <c r="F17" s="524"/>
      <c r="G17" s="524"/>
      <c r="H17" s="524"/>
      <c r="I17" s="524"/>
      <c r="J17" s="524"/>
      <c r="K17" s="524"/>
      <c r="L17" s="956" t="s">
        <v>67</v>
      </c>
      <c r="M17" s="524"/>
      <c r="N17" s="524"/>
      <c r="O17" s="957" t="s">
        <v>67</v>
      </c>
    </row>
    <row r="18" spans="1:15">
      <c r="A18" s="718"/>
      <c r="B18" s="525" t="s">
        <v>1636</v>
      </c>
      <c r="C18" s="524"/>
      <c r="D18" s="524"/>
      <c r="E18" s="524"/>
      <c r="F18" s="524"/>
      <c r="G18" s="956" t="s">
        <v>67</v>
      </c>
      <c r="H18" s="524">
        <v>3</v>
      </c>
      <c r="I18" s="524"/>
      <c r="J18" s="524"/>
      <c r="K18" s="524">
        <v>3</v>
      </c>
      <c r="L18" s="524"/>
      <c r="M18" s="524"/>
      <c r="N18" s="524"/>
      <c r="O18" s="720">
        <v>8</v>
      </c>
    </row>
    <row r="19" spans="1:15">
      <c r="A19" s="718" t="s">
        <v>750</v>
      </c>
      <c r="B19" s="525"/>
      <c r="C19" s="524"/>
      <c r="D19" s="524"/>
      <c r="E19" s="524"/>
      <c r="F19" s="524"/>
      <c r="G19" s="524"/>
      <c r="H19" s="524"/>
      <c r="I19" s="524"/>
      <c r="J19" s="524"/>
      <c r="K19" s="524"/>
      <c r="L19" s="524"/>
      <c r="M19" s="524"/>
      <c r="N19" s="524"/>
      <c r="O19" s="720"/>
    </row>
    <row r="20" spans="1:15">
      <c r="A20" s="718"/>
      <c r="B20" s="525" t="s">
        <v>1635</v>
      </c>
      <c r="C20" s="524"/>
      <c r="D20" s="524"/>
      <c r="E20" s="524"/>
      <c r="F20" s="956" t="s">
        <v>67</v>
      </c>
      <c r="G20" s="956" t="s">
        <v>67</v>
      </c>
      <c r="H20" s="524"/>
      <c r="I20" s="956" t="s">
        <v>67</v>
      </c>
      <c r="J20" s="524"/>
      <c r="K20" s="956" t="s">
        <v>67</v>
      </c>
      <c r="L20" s="524">
        <v>14</v>
      </c>
      <c r="M20" s="524"/>
      <c r="N20" s="524"/>
      <c r="O20" s="720">
        <v>19</v>
      </c>
    </row>
    <row r="21" spans="1:15">
      <c r="A21" s="718"/>
      <c r="B21" s="525" t="s">
        <v>1636</v>
      </c>
      <c r="C21" s="524"/>
      <c r="D21" s="524"/>
      <c r="E21" s="524"/>
      <c r="F21" s="524"/>
      <c r="G21" s="524">
        <v>8</v>
      </c>
      <c r="H21" s="524">
        <v>9</v>
      </c>
      <c r="I21" s="524">
        <v>21</v>
      </c>
      <c r="J21" s="524">
        <v>20</v>
      </c>
      <c r="K21" s="524">
        <v>4</v>
      </c>
      <c r="L21" s="524">
        <v>3</v>
      </c>
      <c r="M21" s="524"/>
      <c r="N21" s="524"/>
      <c r="O21" s="720">
        <v>65</v>
      </c>
    </row>
    <row r="22" spans="1:15" ht="13.5" thickBot="1">
      <c r="A22" s="721" t="s">
        <v>743</v>
      </c>
      <c r="B22" s="722"/>
      <c r="C22" s="723">
        <v>25</v>
      </c>
      <c r="D22" s="723">
        <v>34</v>
      </c>
      <c r="E22" s="723">
        <v>14</v>
      </c>
      <c r="F22" s="723">
        <v>7</v>
      </c>
      <c r="G22" s="723">
        <v>23</v>
      </c>
      <c r="H22" s="723">
        <v>24</v>
      </c>
      <c r="I22" s="723">
        <v>45</v>
      </c>
      <c r="J22" s="723">
        <v>49</v>
      </c>
      <c r="K22" s="723">
        <v>36</v>
      </c>
      <c r="L22" s="723">
        <v>67</v>
      </c>
      <c r="M22" s="723">
        <v>43</v>
      </c>
      <c r="N22" s="723">
        <v>18</v>
      </c>
      <c r="O22" s="724">
        <v>385</v>
      </c>
    </row>
    <row r="23" spans="1:15" s="426" customFormat="1" ht="12">
      <c r="A23" s="412" t="s">
        <v>1648</v>
      </c>
    </row>
    <row r="24" spans="1:15">
      <c r="A24" s="426" t="s">
        <v>1913</v>
      </c>
      <c r="B24" s="425"/>
      <c r="C24" s="425"/>
      <c r="D24" s="425"/>
    </row>
  </sheetData>
  <mergeCells count="1">
    <mergeCell ref="A1:O1"/>
  </mergeCell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Normal="100" workbookViewId="0">
      <selection sqref="A1:L1"/>
    </sheetView>
  </sheetViews>
  <sheetFormatPr baseColWidth="10" defaultColWidth="11" defaultRowHeight="12.75"/>
  <cols>
    <col min="1" max="16384" width="11" style="416"/>
  </cols>
  <sheetData>
    <row r="1" spans="1:12" s="417" customFormat="1" ht="17.25" customHeight="1" thickBot="1">
      <c r="A1" s="1282" t="s">
        <v>1862</v>
      </c>
      <c r="B1" s="1282"/>
      <c r="C1" s="1282"/>
      <c r="D1" s="1282"/>
      <c r="E1" s="1282"/>
      <c r="F1" s="1282"/>
      <c r="G1" s="1282"/>
      <c r="H1" s="1282"/>
      <c r="I1" s="1282"/>
      <c r="J1" s="1282"/>
      <c r="K1" s="1282"/>
      <c r="L1" s="1282"/>
    </row>
    <row r="2" spans="1:12">
      <c r="A2" s="725" t="s">
        <v>1837</v>
      </c>
      <c r="B2" s="429"/>
      <c r="C2" s="419" t="s">
        <v>1505</v>
      </c>
      <c r="D2" s="419" t="s">
        <v>1506</v>
      </c>
      <c r="E2" s="419" t="s">
        <v>1507</v>
      </c>
      <c r="F2" s="419" t="s">
        <v>1508</v>
      </c>
      <c r="G2" s="419" t="s">
        <v>1509</v>
      </c>
      <c r="H2" s="419" t="s">
        <v>1637</v>
      </c>
      <c r="I2" s="419" t="s">
        <v>1511</v>
      </c>
      <c r="J2" s="419" t="s">
        <v>1512</v>
      </c>
      <c r="K2" s="419" t="s">
        <v>1638</v>
      </c>
      <c r="L2" s="420" t="s">
        <v>1639</v>
      </c>
    </row>
    <row r="3" spans="1:12">
      <c r="A3" s="427" t="s">
        <v>1634</v>
      </c>
      <c r="B3" s="427" t="s">
        <v>1640</v>
      </c>
      <c r="C3" s="421">
        <v>6</v>
      </c>
      <c r="D3" s="958" t="s">
        <v>67</v>
      </c>
      <c r="E3" s="421">
        <v>0</v>
      </c>
      <c r="F3" s="421">
        <v>0</v>
      </c>
      <c r="G3" s="421">
        <v>0</v>
      </c>
      <c r="H3" s="421">
        <v>0</v>
      </c>
      <c r="I3" s="421">
        <v>0</v>
      </c>
      <c r="J3" s="421">
        <v>0</v>
      </c>
      <c r="K3" s="421">
        <v>0</v>
      </c>
      <c r="L3" s="422">
        <v>0</v>
      </c>
    </row>
    <row r="4" spans="1:12">
      <c r="A4" s="427"/>
      <c r="B4" s="427" t="s">
        <v>1641</v>
      </c>
      <c r="C4" s="421">
        <v>8</v>
      </c>
      <c r="D4" s="421">
        <v>4</v>
      </c>
      <c r="E4" s="421">
        <v>0</v>
      </c>
      <c r="F4" s="421">
        <v>0</v>
      </c>
      <c r="G4" s="421">
        <v>0</v>
      </c>
      <c r="H4" s="421">
        <v>0</v>
      </c>
      <c r="I4" s="421">
        <v>0</v>
      </c>
      <c r="J4" s="421">
        <v>0</v>
      </c>
      <c r="K4" s="421">
        <v>0</v>
      </c>
      <c r="L4" s="422">
        <v>0</v>
      </c>
    </row>
    <row r="5" spans="1:12">
      <c r="A5" s="427" t="s">
        <v>747</v>
      </c>
      <c r="B5" s="427" t="s">
        <v>1642</v>
      </c>
      <c r="C5" s="421">
        <v>0</v>
      </c>
      <c r="D5" s="421">
        <v>0</v>
      </c>
      <c r="E5" s="421">
        <v>3</v>
      </c>
      <c r="F5" s="421">
        <v>3</v>
      </c>
      <c r="G5" s="421">
        <v>3</v>
      </c>
      <c r="H5" s="421">
        <v>4</v>
      </c>
      <c r="I5" s="421">
        <v>3</v>
      </c>
      <c r="J5" s="421">
        <v>17</v>
      </c>
      <c r="K5" s="421">
        <v>8</v>
      </c>
      <c r="L5" s="959" t="s">
        <v>67</v>
      </c>
    </row>
    <row r="6" spans="1:12">
      <c r="A6" s="427"/>
      <c r="B6" s="427" t="s">
        <v>1641</v>
      </c>
      <c r="C6" s="421">
        <v>0</v>
      </c>
      <c r="D6" s="421">
        <v>0</v>
      </c>
      <c r="E6" s="958" t="s">
        <v>67</v>
      </c>
      <c r="F6" s="421">
        <v>4</v>
      </c>
      <c r="G6" s="421">
        <v>10</v>
      </c>
      <c r="H6" s="421">
        <v>11</v>
      </c>
      <c r="I6" s="421">
        <v>10</v>
      </c>
      <c r="J6" s="421">
        <v>25</v>
      </c>
      <c r="K6" s="421">
        <v>33</v>
      </c>
      <c r="L6" s="422">
        <v>6</v>
      </c>
    </row>
    <row r="7" spans="1:12">
      <c r="A7" s="427" t="s">
        <v>748</v>
      </c>
      <c r="B7" s="427" t="s">
        <v>1642</v>
      </c>
      <c r="C7" s="421">
        <v>0</v>
      </c>
      <c r="D7" s="421">
        <v>0</v>
      </c>
      <c r="E7" s="958" t="s">
        <v>67</v>
      </c>
      <c r="F7" s="421">
        <v>3</v>
      </c>
      <c r="G7" s="421">
        <v>5</v>
      </c>
      <c r="H7" s="958" t="s">
        <v>67</v>
      </c>
      <c r="I7" s="958" t="s">
        <v>67</v>
      </c>
      <c r="J7" s="958" t="s">
        <v>67</v>
      </c>
      <c r="K7" s="421">
        <v>0</v>
      </c>
      <c r="L7" s="422">
        <v>0</v>
      </c>
    </row>
    <row r="8" spans="1:12">
      <c r="A8" s="427"/>
      <c r="B8" s="427" t="s">
        <v>1643</v>
      </c>
      <c r="C8" s="421">
        <v>0</v>
      </c>
      <c r="D8" s="421">
        <v>0</v>
      </c>
      <c r="E8" s="958" t="s">
        <v>67</v>
      </c>
      <c r="F8" s="421">
        <v>0</v>
      </c>
      <c r="G8" s="421">
        <v>3</v>
      </c>
      <c r="H8" s="421">
        <v>6</v>
      </c>
      <c r="I8" s="421">
        <v>5</v>
      </c>
      <c r="J8" s="958" t="s">
        <v>67</v>
      </c>
      <c r="K8" s="421">
        <v>0</v>
      </c>
      <c r="L8" s="422">
        <v>0</v>
      </c>
    </row>
    <row r="9" spans="1:12">
      <c r="A9" s="427" t="s">
        <v>816</v>
      </c>
      <c r="B9" s="427" t="s">
        <v>1642</v>
      </c>
      <c r="C9" s="421">
        <v>0</v>
      </c>
      <c r="D9" s="421">
        <v>0</v>
      </c>
      <c r="E9" s="958" t="s">
        <v>67</v>
      </c>
      <c r="F9" s="421">
        <v>0</v>
      </c>
      <c r="G9" s="421">
        <v>0</v>
      </c>
      <c r="H9" s="958" t="s">
        <v>67</v>
      </c>
      <c r="I9" s="958" t="s">
        <v>67</v>
      </c>
      <c r="J9" s="421">
        <v>0</v>
      </c>
      <c r="K9" s="958" t="s">
        <v>67</v>
      </c>
      <c r="L9" s="959" t="s">
        <v>67</v>
      </c>
    </row>
    <row r="10" spans="1:12">
      <c r="A10" s="427"/>
      <c r="B10" s="427" t="s">
        <v>1641</v>
      </c>
      <c r="C10" s="421">
        <v>0</v>
      </c>
      <c r="D10" s="421">
        <v>0</v>
      </c>
      <c r="E10" s="421">
        <v>3</v>
      </c>
      <c r="F10" s="958" t="s">
        <v>67</v>
      </c>
      <c r="G10" s="958" t="s">
        <v>67</v>
      </c>
      <c r="H10" s="421">
        <v>5</v>
      </c>
      <c r="I10" s="421">
        <v>6</v>
      </c>
      <c r="J10" s="958" t="s">
        <v>67</v>
      </c>
      <c r="K10" s="958" t="s">
        <v>67</v>
      </c>
      <c r="L10" s="422">
        <v>10</v>
      </c>
    </row>
    <row r="11" spans="1:12">
      <c r="A11" s="427" t="s">
        <v>694</v>
      </c>
      <c r="B11" s="427" t="s">
        <v>1640</v>
      </c>
      <c r="C11" s="421">
        <v>0</v>
      </c>
      <c r="D11" s="421">
        <v>0</v>
      </c>
      <c r="E11" s="958" t="s">
        <v>67</v>
      </c>
      <c r="F11" s="958" t="s">
        <v>67</v>
      </c>
      <c r="G11" s="421">
        <v>0</v>
      </c>
      <c r="H11" s="421">
        <v>0</v>
      </c>
      <c r="I11" s="958" t="s">
        <v>67</v>
      </c>
      <c r="J11" s="958" t="s">
        <v>67</v>
      </c>
      <c r="K11" s="421">
        <v>0</v>
      </c>
      <c r="L11" s="422">
        <v>0</v>
      </c>
    </row>
    <row r="12" spans="1:12">
      <c r="A12" s="427"/>
      <c r="B12" s="427" t="s">
        <v>1643</v>
      </c>
      <c r="C12" s="421">
        <v>0</v>
      </c>
      <c r="D12" s="421">
        <v>0</v>
      </c>
      <c r="E12" s="958" t="s">
        <v>67</v>
      </c>
      <c r="F12" s="958" t="s">
        <v>67</v>
      </c>
      <c r="G12" s="421">
        <v>0</v>
      </c>
      <c r="H12" s="421">
        <v>0</v>
      </c>
      <c r="I12" s="958" t="s">
        <v>67</v>
      </c>
      <c r="J12" s="958" t="s">
        <v>67</v>
      </c>
      <c r="K12" s="421">
        <v>0</v>
      </c>
      <c r="L12" s="422">
        <v>0</v>
      </c>
    </row>
    <row r="13" spans="1:12">
      <c r="A13" s="427" t="s">
        <v>750</v>
      </c>
      <c r="B13" s="427" t="s">
        <v>1642</v>
      </c>
      <c r="C13" s="421">
        <v>0</v>
      </c>
      <c r="D13" s="421">
        <v>0</v>
      </c>
      <c r="E13" s="421">
        <v>5</v>
      </c>
      <c r="F13" s="421">
        <v>5</v>
      </c>
      <c r="G13" s="421">
        <v>12</v>
      </c>
      <c r="H13" s="421">
        <v>3</v>
      </c>
      <c r="I13" s="958" t="s">
        <v>67</v>
      </c>
      <c r="J13" s="421">
        <v>9</v>
      </c>
      <c r="K13" s="421">
        <v>0</v>
      </c>
      <c r="L13" s="422">
        <v>0</v>
      </c>
    </row>
    <row r="14" spans="1:12" ht="13.5" thickBot="1">
      <c r="A14" s="428"/>
      <c r="B14" s="430" t="s">
        <v>1643</v>
      </c>
      <c r="C14" s="423">
        <v>0</v>
      </c>
      <c r="D14" s="960" t="s">
        <v>67</v>
      </c>
      <c r="E14" s="423">
        <v>4</v>
      </c>
      <c r="F14" s="423">
        <v>4</v>
      </c>
      <c r="G14" s="423">
        <v>11</v>
      </c>
      <c r="H14" s="423">
        <v>17</v>
      </c>
      <c r="I14" s="423">
        <v>4</v>
      </c>
      <c r="J14" s="423">
        <v>8</v>
      </c>
      <c r="K14" s="423">
        <v>0</v>
      </c>
      <c r="L14" s="424">
        <v>0</v>
      </c>
    </row>
    <row r="15" spans="1:12" s="426" customFormat="1" ht="14.25" customHeight="1">
      <c r="A15" s="434" t="s">
        <v>1644</v>
      </c>
      <c r="B15" s="431"/>
      <c r="C15" s="431"/>
      <c r="D15" s="431"/>
    </row>
    <row r="16" spans="1:12">
      <c r="A16" s="426" t="s">
        <v>1914</v>
      </c>
    </row>
  </sheetData>
  <mergeCells count="1">
    <mergeCell ref="A1:L1"/>
  </mergeCell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J33"/>
  <sheetViews>
    <sheetView workbookViewId="0"/>
  </sheetViews>
  <sheetFormatPr baseColWidth="10" defaultRowHeight="12.75"/>
  <cols>
    <col min="1" max="1" width="37.5" style="415" customWidth="1"/>
    <col min="2" max="2" width="14.625" style="415" customWidth="1"/>
    <col min="3" max="3" width="13.125" style="415" customWidth="1"/>
    <col min="4" max="4" width="16.75" style="415" customWidth="1"/>
    <col min="5" max="5" width="13.5" style="415" customWidth="1"/>
    <col min="6" max="6" width="12.875" style="415" customWidth="1"/>
    <col min="7" max="7" width="16.375" style="415" customWidth="1"/>
    <col min="8" max="8" width="11.625" style="415" customWidth="1"/>
    <col min="9" max="256" width="11" style="415"/>
    <col min="257" max="257" width="34.25" style="415" customWidth="1"/>
    <col min="258" max="258" width="14.625" style="415" customWidth="1"/>
    <col min="259" max="259" width="13.125" style="415" customWidth="1"/>
    <col min="260" max="260" width="16.75" style="415" customWidth="1"/>
    <col min="261" max="261" width="13.5" style="415" customWidth="1"/>
    <col min="262" max="262" width="12.875" style="415" customWidth="1"/>
    <col min="263" max="263" width="16.375" style="415" customWidth="1"/>
    <col min="264" max="264" width="11.625" style="415" customWidth="1"/>
    <col min="265" max="512" width="11" style="415"/>
    <col min="513" max="513" width="34.25" style="415" customWidth="1"/>
    <col min="514" max="514" width="14.625" style="415" customWidth="1"/>
    <col min="515" max="515" width="13.125" style="415" customWidth="1"/>
    <col min="516" max="516" width="16.75" style="415" customWidth="1"/>
    <col min="517" max="517" width="13.5" style="415" customWidth="1"/>
    <col min="518" max="518" width="12.875" style="415" customWidth="1"/>
    <col min="519" max="519" width="16.375" style="415" customWidth="1"/>
    <col min="520" max="520" width="11.625" style="415" customWidth="1"/>
    <col min="521" max="768" width="11" style="415"/>
    <col min="769" max="769" width="34.25" style="415" customWidth="1"/>
    <col min="770" max="770" width="14.625" style="415" customWidth="1"/>
    <col min="771" max="771" width="13.125" style="415" customWidth="1"/>
    <col min="772" max="772" width="16.75" style="415" customWidth="1"/>
    <col min="773" max="773" width="13.5" style="415" customWidth="1"/>
    <col min="774" max="774" width="12.875" style="415" customWidth="1"/>
    <col min="775" max="775" width="16.375" style="415" customWidth="1"/>
    <col min="776" max="776" width="11.625" style="415" customWidth="1"/>
    <col min="777" max="1024" width="11" style="415"/>
    <col min="1025" max="1025" width="34.25" style="415" customWidth="1"/>
    <col min="1026" max="1026" width="14.625" style="415" customWidth="1"/>
    <col min="1027" max="1027" width="13.125" style="415" customWidth="1"/>
    <col min="1028" max="1028" width="16.75" style="415" customWidth="1"/>
    <col min="1029" max="1029" width="13.5" style="415" customWidth="1"/>
    <col min="1030" max="1030" width="12.875" style="415" customWidth="1"/>
    <col min="1031" max="1031" width="16.375" style="415" customWidth="1"/>
    <col min="1032" max="1032" width="11.625" style="415" customWidth="1"/>
    <col min="1033" max="1280" width="11" style="415"/>
    <col min="1281" max="1281" width="34.25" style="415" customWidth="1"/>
    <col min="1282" max="1282" width="14.625" style="415" customWidth="1"/>
    <col min="1283" max="1283" width="13.125" style="415" customWidth="1"/>
    <col min="1284" max="1284" width="16.75" style="415" customWidth="1"/>
    <col min="1285" max="1285" width="13.5" style="415" customWidth="1"/>
    <col min="1286" max="1286" width="12.875" style="415" customWidth="1"/>
    <col min="1287" max="1287" width="16.375" style="415" customWidth="1"/>
    <col min="1288" max="1288" width="11.625" style="415" customWidth="1"/>
    <col min="1289" max="1536" width="11" style="415"/>
    <col min="1537" max="1537" width="34.25" style="415" customWidth="1"/>
    <col min="1538" max="1538" width="14.625" style="415" customWidth="1"/>
    <col min="1539" max="1539" width="13.125" style="415" customWidth="1"/>
    <col min="1540" max="1540" width="16.75" style="415" customWidth="1"/>
    <col min="1541" max="1541" width="13.5" style="415" customWidth="1"/>
    <col min="1542" max="1542" width="12.875" style="415" customWidth="1"/>
    <col min="1543" max="1543" width="16.375" style="415" customWidth="1"/>
    <col min="1544" max="1544" width="11.625" style="415" customWidth="1"/>
    <col min="1545" max="1792" width="11" style="415"/>
    <col min="1793" max="1793" width="34.25" style="415" customWidth="1"/>
    <col min="1794" max="1794" width="14.625" style="415" customWidth="1"/>
    <col min="1795" max="1795" width="13.125" style="415" customWidth="1"/>
    <col min="1796" max="1796" width="16.75" style="415" customWidth="1"/>
    <col min="1797" max="1797" width="13.5" style="415" customWidth="1"/>
    <col min="1798" max="1798" width="12.875" style="415" customWidth="1"/>
    <col min="1799" max="1799" width="16.375" style="415" customWidth="1"/>
    <col min="1800" max="1800" width="11.625" style="415" customWidth="1"/>
    <col min="1801" max="2048" width="11" style="415"/>
    <col min="2049" max="2049" width="34.25" style="415" customWidth="1"/>
    <col min="2050" max="2050" width="14.625" style="415" customWidth="1"/>
    <col min="2051" max="2051" width="13.125" style="415" customWidth="1"/>
    <col min="2052" max="2052" width="16.75" style="415" customWidth="1"/>
    <col min="2053" max="2053" width="13.5" style="415" customWidth="1"/>
    <col min="2054" max="2054" width="12.875" style="415" customWidth="1"/>
    <col min="2055" max="2055" width="16.375" style="415" customWidth="1"/>
    <col min="2056" max="2056" width="11.625" style="415" customWidth="1"/>
    <col min="2057" max="2304" width="11" style="415"/>
    <col min="2305" max="2305" width="34.25" style="415" customWidth="1"/>
    <col min="2306" max="2306" width="14.625" style="415" customWidth="1"/>
    <col min="2307" max="2307" width="13.125" style="415" customWidth="1"/>
    <col min="2308" max="2308" width="16.75" style="415" customWidth="1"/>
    <col min="2309" max="2309" width="13.5" style="415" customWidth="1"/>
    <col min="2310" max="2310" width="12.875" style="415" customWidth="1"/>
    <col min="2311" max="2311" width="16.375" style="415" customWidth="1"/>
    <col min="2312" max="2312" width="11.625" style="415" customWidth="1"/>
    <col min="2313" max="2560" width="11" style="415"/>
    <col min="2561" max="2561" width="34.25" style="415" customWidth="1"/>
    <col min="2562" max="2562" width="14.625" style="415" customWidth="1"/>
    <col min="2563" max="2563" width="13.125" style="415" customWidth="1"/>
    <col min="2564" max="2564" width="16.75" style="415" customWidth="1"/>
    <col min="2565" max="2565" width="13.5" style="415" customWidth="1"/>
    <col min="2566" max="2566" width="12.875" style="415" customWidth="1"/>
    <col min="2567" max="2567" width="16.375" style="415" customWidth="1"/>
    <col min="2568" max="2568" width="11.625" style="415" customWidth="1"/>
    <col min="2569" max="2816" width="11" style="415"/>
    <col min="2817" max="2817" width="34.25" style="415" customWidth="1"/>
    <col min="2818" max="2818" width="14.625" style="415" customWidth="1"/>
    <col min="2819" max="2819" width="13.125" style="415" customWidth="1"/>
    <col min="2820" max="2820" width="16.75" style="415" customWidth="1"/>
    <col min="2821" max="2821" width="13.5" style="415" customWidth="1"/>
    <col min="2822" max="2822" width="12.875" style="415" customWidth="1"/>
    <col min="2823" max="2823" width="16.375" style="415" customWidth="1"/>
    <col min="2824" max="2824" width="11.625" style="415" customWidth="1"/>
    <col min="2825" max="3072" width="11" style="415"/>
    <col min="3073" max="3073" width="34.25" style="415" customWidth="1"/>
    <col min="3074" max="3074" width="14.625" style="415" customWidth="1"/>
    <col min="3075" max="3075" width="13.125" style="415" customWidth="1"/>
    <col min="3076" max="3076" width="16.75" style="415" customWidth="1"/>
    <col min="3077" max="3077" width="13.5" style="415" customWidth="1"/>
    <col min="3078" max="3078" width="12.875" style="415" customWidth="1"/>
    <col min="3079" max="3079" width="16.375" style="415" customWidth="1"/>
    <col min="3080" max="3080" width="11.625" style="415" customWidth="1"/>
    <col min="3081" max="3328" width="11" style="415"/>
    <col min="3329" max="3329" width="34.25" style="415" customWidth="1"/>
    <col min="3330" max="3330" width="14.625" style="415" customWidth="1"/>
    <col min="3331" max="3331" width="13.125" style="415" customWidth="1"/>
    <col min="3332" max="3332" width="16.75" style="415" customWidth="1"/>
    <col min="3333" max="3333" width="13.5" style="415" customWidth="1"/>
    <col min="3334" max="3334" width="12.875" style="415" customWidth="1"/>
    <col min="3335" max="3335" width="16.375" style="415" customWidth="1"/>
    <col min="3336" max="3336" width="11.625" style="415" customWidth="1"/>
    <col min="3337" max="3584" width="11" style="415"/>
    <col min="3585" max="3585" width="34.25" style="415" customWidth="1"/>
    <col min="3586" max="3586" width="14.625" style="415" customWidth="1"/>
    <col min="3587" max="3587" width="13.125" style="415" customWidth="1"/>
    <col min="3588" max="3588" width="16.75" style="415" customWidth="1"/>
    <col min="3589" max="3589" width="13.5" style="415" customWidth="1"/>
    <col min="3590" max="3590" width="12.875" style="415" customWidth="1"/>
    <col min="3591" max="3591" width="16.375" style="415" customWidth="1"/>
    <col min="3592" max="3592" width="11.625" style="415" customWidth="1"/>
    <col min="3593" max="3840" width="11" style="415"/>
    <col min="3841" max="3841" width="34.25" style="415" customWidth="1"/>
    <col min="3842" max="3842" width="14.625" style="415" customWidth="1"/>
    <col min="3843" max="3843" width="13.125" style="415" customWidth="1"/>
    <col min="3844" max="3844" width="16.75" style="415" customWidth="1"/>
    <col min="3845" max="3845" width="13.5" style="415" customWidth="1"/>
    <col min="3846" max="3846" width="12.875" style="415" customWidth="1"/>
    <col min="3847" max="3847" width="16.375" style="415" customWidth="1"/>
    <col min="3848" max="3848" width="11.625" style="415" customWidth="1"/>
    <col min="3849" max="4096" width="11" style="415"/>
    <col min="4097" max="4097" width="34.25" style="415" customWidth="1"/>
    <col min="4098" max="4098" width="14.625" style="415" customWidth="1"/>
    <col min="4099" max="4099" width="13.125" style="415" customWidth="1"/>
    <col min="4100" max="4100" width="16.75" style="415" customWidth="1"/>
    <col min="4101" max="4101" width="13.5" style="415" customWidth="1"/>
    <col min="4102" max="4102" width="12.875" style="415" customWidth="1"/>
    <col min="4103" max="4103" width="16.375" style="415" customWidth="1"/>
    <col min="4104" max="4104" width="11.625" style="415" customWidth="1"/>
    <col min="4105" max="4352" width="11" style="415"/>
    <col min="4353" max="4353" width="34.25" style="415" customWidth="1"/>
    <col min="4354" max="4354" width="14.625" style="415" customWidth="1"/>
    <col min="4355" max="4355" width="13.125" style="415" customWidth="1"/>
    <col min="4356" max="4356" width="16.75" style="415" customWidth="1"/>
    <col min="4357" max="4357" width="13.5" style="415" customWidth="1"/>
    <col min="4358" max="4358" width="12.875" style="415" customWidth="1"/>
    <col min="4359" max="4359" width="16.375" style="415" customWidth="1"/>
    <col min="4360" max="4360" width="11.625" style="415" customWidth="1"/>
    <col min="4361" max="4608" width="11" style="415"/>
    <col min="4609" max="4609" width="34.25" style="415" customWidth="1"/>
    <col min="4610" max="4610" width="14.625" style="415" customWidth="1"/>
    <col min="4611" max="4611" width="13.125" style="415" customWidth="1"/>
    <col min="4612" max="4612" width="16.75" style="415" customWidth="1"/>
    <col min="4613" max="4613" width="13.5" style="415" customWidth="1"/>
    <col min="4614" max="4614" width="12.875" style="415" customWidth="1"/>
    <col min="4615" max="4615" width="16.375" style="415" customWidth="1"/>
    <col min="4616" max="4616" width="11.625" style="415" customWidth="1"/>
    <col min="4617" max="4864" width="11" style="415"/>
    <col min="4865" max="4865" width="34.25" style="415" customWidth="1"/>
    <col min="4866" max="4866" width="14.625" style="415" customWidth="1"/>
    <col min="4867" max="4867" width="13.125" style="415" customWidth="1"/>
    <col min="4868" max="4868" width="16.75" style="415" customWidth="1"/>
    <col min="4869" max="4869" width="13.5" style="415" customWidth="1"/>
    <col min="4870" max="4870" width="12.875" style="415" customWidth="1"/>
    <col min="4871" max="4871" width="16.375" style="415" customWidth="1"/>
    <col min="4872" max="4872" width="11.625" style="415" customWidth="1"/>
    <col min="4873" max="5120" width="11" style="415"/>
    <col min="5121" max="5121" width="34.25" style="415" customWidth="1"/>
    <col min="5122" max="5122" width="14.625" style="415" customWidth="1"/>
    <col min="5123" max="5123" width="13.125" style="415" customWidth="1"/>
    <col min="5124" max="5124" width="16.75" style="415" customWidth="1"/>
    <col min="5125" max="5125" width="13.5" style="415" customWidth="1"/>
    <col min="5126" max="5126" width="12.875" style="415" customWidth="1"/>
    <col min="5127" max="5127" width="16.375" style="415" customWidth="1"/>
    <col min="5128" max="5128" width="11.625" style="415" customWidth="1"/>
    <col min="5129" max="5376" width="11" style="415"/>
    <col min="5377" max="5377" width="34.25" style="415" customWidth="1"/>
    <col min="5378" max="5378" width="14.625" style="415" customWidth="1"/>
    <col min="5379" max="5379" width="13.125" style="415" customWidth="1"/>
    <col min="5380" max="5380" width="16.75" style="415" customWidth="1"/>
    <col min="5381" max="5381" width="13.5" style="415" customWidth="1"/>
    <col min="5382" max="5382" width="12.875" style="415" customWidth="1"/>
    <col min="5383" max="5383" width="16.375" style="415" customWidth="1"/>
    <col min="5384" max="5384" width="11.625" style="415" customWidth="1"/>
    <col min="5385" max="5632" width="11" style="415"/>
    <col min="5633" max="5633" width="34.25" style="415" customWidth="1"/>
    <col min="5634" max="5634" width="14.625" style="415" customWidth="1"/>
    <col min="5635" max="5635" width="13.125" style="415" customWidth="1"/>
    <col min="5636" max="5636" width="16.75" style="415" customWidth="1"/>
    <col min="5637" max="5637" width="13.5" style="415" customWidth="1"/>
    <col min="5638" max="5638" width="12.875" style="415" customWidth="1"/>
    <col min="5639" max="5639" width="16.375" style="415" customWidth="1"/>
    <col min="5640" max="5640" width="11.625" style="415" customWidth="1"/>
    <col min="5641" max="5888" width="11" style="415"/>
    <col min="5889" max="5889" width="34.25" style="415" customWidth="1"/>
    <col min="5890" max="5890" width="14.625" style="415" customWidth="1"/>
    <col min="5891" max="5891" width="13.125" style="415" customWidth="1"/>
    <col min="5892" max="5892" width="16.75" style="415" customWidth="1"/>
    <col min="5893" max="5893" width="13.5" style="415" customWidth="1"/>
    <col min="5894" max="5894" width="12.875" style="415" customWidth="1"/>
    <col min="5895" max="5895" width="16.375" style="415" customWidth="1"/>
    <col min="5896" max="5896" width="11.625" style="415" customWidth="1"/>
    <col min="5897" max="6144" width="11" style="415"/>
    <col min="6145" max="6145" width="34.25" style="415" customWidth="1"/>
    <col min="6146" max="6146" width="14.625" style="415" customWidth="1"/>
    <col min="6147" max="6147" width="13.125" style="415" customWidth="1"/>
    <col min="6148" max="6148" width="16.75" style="415" customWidth="1"/>
    <col min="6149" max="6149" width="13.5" style="415" customWidth="1"/>
    <col min="6150" max="6150" width="12.875" style="415" customWidth="1"/>
    <col min="6151" max="6151" width="16.375" style="415" customWidth="1"/>
    <col min="6152" max="6152" width="11.625" style="415" customWidth="1"/>
    <col min="6153" max="6400" width="11" style="415"/>
    <col min="6401" max="6401" width="34.25" style="415" customWidth="1"/>
    <col min="6402" max="6402" width="14.625" style="415" customWidth="1"/>
    <col min="6403" max="6403" width="13.125" style="415" customWidth="1"/>
    <col min="6404" max="6404" width="16.75" style="415" customWidth="1"/>
    <col min="6405" max="6405" width="13.5" style="415" customWidth="1"/>
    <col min="6406" max="6406" width="12.875" style="415" customWidth="1"/>
    <col min="6407" max="6407" width="16.375" style="415" customWidth="1"/>
    <col min="6408" max="6408" width="11.625" style="415" customWidth="1"/>
    <col min="6409" max="6656" width="11" style="415"/>
    <col min="6657" max="6657" width="34.25" style="415" customWidth="1"/>
    <col min="6658" max="6658" width="14.625" style="415" customWidth="1"/>
    <col min="6659" max="6659" width="13.125" style="415" customWidth="1"/>
    <col min="6660" max="6660" width="16.75" style="415" customWidth="1"/>
    <col min="6661" max="6661" width="13.5" style="415" customWidth="1"/>
    <col min="6662" max="6662" width="12.875" style="415" customWidth="1"/>
    <col min="6663" max="6663" width="16.375" style="415" customWidth="1"/>
    <col min="6664" max="6664" width="11.625" style="415" customWidth="1"/>
    <col min="6665" max="6912" width="11" style="415"/>
    <col min="6913" max="6913" width="34.25" style="415" customWidth="1"/>
    <col min="6914" max="6914" width="14.625" style="415" customWidth="1"/>
    <col min="6915" max="6915" width="13.125" style="415" customWidth="1"/>
    <col min="6916" max="6916" width="16.75" style="415" customWidth="1"/>
    <col min="6917" max="6917" width="13.5" style="415" customWidth="1"/>
    <col min="6918" max="6918" width="12.875" style="415" customWidth="1"/>
    <col min="6919" max="6919" width="16.375" style="415" customWidth="1"/>
    <col min="6920" max="6920" width="11.625" style="415" customWidth="1"/>
    <col min="6921" max="7168" width="11" style="415"/>
    <col min="7169" max="7169" width="34.25" style="415" customWidth="1"/>
    <col min="7170" max="7170" width="14.625" style="415" customWidth="1"/>
    <col min="7171" max="7171" width="13.125" style="415" customWidth="1"/>
    <col min="7172" max="7172" width="16.75" style="415" customWidth="1"/>
    <col min="7173" max="7173" width="13.5" style="415" customWidth="1"/>
    <col min="7174" max="7174" width="12.875" style="415" customWidth="1"/>
    <col min="7175" max="7175" width="16.375" style="415" customWidth="1"/>
    <col min="7176" max="7176" width="11.625" style="415" customWidth="1"/>
    <col min="7177" max="7424" width="11" style="415"/>
    <col min="7425" max="7425" width="34.25" style="415" customWidth="1"/>
    <col min="7426" max="7426" width="14.625" style="415" customWidth="1"/>
    <col min="7427" max="7427" width="13.125" style="415" customWidth="1"/>
    <col min="7428" max="7428" width="16.75" style="415" customWidth="1"/>
    <col min="7429" max="7429" width="13.5" style="415" customWidth="1"/>
    <col min="7430" max="7430" width="12.875" style="415" customWidth="1"/>
    <col min="7431" max="7431" width="16.375" style="415" customWidth="1"/>
    <col min="7432" max="7432" width="11.625" style="415" customWidth="1"/>
    <col min="7433" max="7680" width="11" style="415"/>
    <col min="7681" max="7681" width="34.25" style="415" customWidth="1"/>
    <col min="7682" max="7682" width="14.625" style="415" customWidth="1"/>
    <col min="7683" max="7683" width="13.125" style="415" customWidth="1"/>
    <col min="7684" max="7684" width="16.75" style="415" customWidth="1"/>
    <col min="7685" max="7685" width="13.5" style="415" customWidth="1"/>
    <col min="7686" max="7686" width="12.875" style="415" customWidth="1"/>
    <col min="7687" max="7687" width="16.375" style="415" customWidth="1"/>
    <col min="7688" max="7688" width="11.625" style="415" customWidth="1"/>
    <col min="7689" max="7936" width="11" style="415"/>
    <col min="7937" max="7937" width="34.25" style="415" customWidth="1"/>
    <col min="7938" max="7938" width="14.625" style="415" customWidth="1"/>
    <col min="7939" max="7939" width="13.125" style="415" customWidth="1"/>
    <col min="7940" max="7940" width="16.75" style="415" customWidth="1"/>
    <col min="7941" max="7941" width="13.5" style="415" customWidth="1"/>
    <col min="7942" max="7942" width="12.875" style="415" customWidth="1"/>
    <col min="7943" max="7943" width="16.375" style="415" customWidth="1"/>
    <col min="7944" max="7944" width="11.625" style="415" customWidth="1"/>
    <col min="7945" max="8192" width="11" style="415"/>
    <col min="8193" max="8193" width="34.25" style="415" customWidth="1"/>
    <col min="8194" max="8194" width="14.625" style="415" customWidth="1"/>
    <col min="8195" max="8195" width="13.125" style="415" customWidth="1"/>
    <col min="8196" max="8196" width="16.75" style="415" customWidth="1"/>
    <col min="8197" max="8197" width="13.5" style="415" customWidth="1"/>
    <col min="8198" max="8198" width="12.875" style="415" customWidth="1"/>
    <col min="8199" max="8199" width="16.375" style="415" customWidth="1"/>
    <col min="8200" max="8200" width="11.625" style="415" customWidth="1"/>
    <col min="8201" max="8448" width="11" style="415"/>
    <col min="8449" max="8449" width="34.25" style="415" customWidth="1"/>
    <col min="8450" max="8450" width="14.625" style="415" customWidth="1"/>
    <col min="8451" max="8451" width="13.125" style="415" customWidth="1"/>
    <col min="8452" max="8452" width="16.75" style="415" customWidth="1"/>
    <col min="8453" max="8453" width="13.5" style="415" customWidth="1"/>
    <col min="8454" max="8454" width="12.875" style="415" customWidth="1"/>
    <col min="8455" max="8455" width="16.375" style="415" customWidth="1"/>
    <col min="8456" max="8456" width="11.625" style="415" customWidth="1"/>
    <col min="8457" max="8704" width="11" style="415"/>
    <col min="8705" max="8705" width="34.25" style="415" customWidth="1"/>
    <col min="8706" max="8706" width="14.625" style="415" customWidth="1"/>
    <col min="8707" max="8707" width="13.125" style="415" customWidth="1"/>
    <col min="8708" max="8708" width="16.75" style="415" customWidth="1"/>
    <col min="8709" max="8709" width="13.5" style="415" customWidth="1"/>
    <col min="8710" max="8710" width="12.875" style="415" customWidth="1"/>
    <col min="8711" max="8711" width="16.375" style="415" customWidth="1"/>
    <col min="8712" max="8712" width="11.625" style="415" customWidth="1"/>
    <col min="8713" max="8960" width="11" style="415"/>
    <col min="8961" max="8961" width="34.25" style="415" customWidth="1"/>
    <col min="8962" max="8962" width="14.625" style="415" customWidth="1"/>
    <col min="8963" max="8963" width="13.125" style="415" customWidth="1"/>
    <col min="8964" max="8964" width="16.75" style="415" customWidth="1"/>
    <col min="8965" max="8965" width="13.5" style="415" customWidth="1"/>
    <col min="8966" max="8966" width="12.875" style="415" customWidth="1"/>
    <col min="8967" max="8967" width="16.375" style="415" customWidth="1"/>
    <col min="8968" max="8968" width="11.625" style="415" customWidth="1"/>
    <col min="8969" max="9216" width="11" style="415"/>
    <col min="9217" max="9217" width="34.25" style="415" customWidth="1"/>
    <col min="9218" max="9218" width="14.625" style="415" customWidth="1"/>
    <col min="9219" max="9219" width="13.125" style="415" customWidth="1"/>
    <col min="9220" max="9220" width="16.75" style="415" customWidth="1"/>
    <col min="9221" max="9221" width="13.5" style="415" customWidth="1"/>
    <col min="9222" max="9222" width="12.875" style="415" customWidth="1"/>
    <col min="9223" max="9223" width="16.375" style="415" customWidth="1"/>
    <col min="9224" max="9224" width="11.625" style="415" customWidth="1"/>
    <col min="9225" max="9472" width="11" style="415"/>
    <col min="9473" max="9473" width="34.25" style="415" customWidth="1"/>
    <col min="9474" max="9474" width="14.625" style="415" customWidth="1"/>
    <col min="9475" max="9475" width="13.125" style="415" customWidth="1"/>
    <col min="9476" max="9476" width="16.75" style="415" customWidth="1"/>
    <col min="9477" max="9477" width="13.5" style="415" customWidth="1"/>
    <col min="9478" max="9478" width="12.875" style="415" customWidth="1"/>
    <col min="9479" max="9479" width="16.375" style="415" customWidth="1"/>
    <col min="9480" max="9480" width="11.625" style="415" customWidth="1"/>
    <col min="9481" max="9728" width="11" style="415"/>
    <col min="9729" max="9729" width="34.25" style="415" customWidth="1"/>
    <col min="9730" max="9730" width="14.625" style="415" customWidth="1"/>
    <col min="9731" max="9731" width="13.125" style="415" customWidth="1"/>
    <col min="9732" max="9732" width="16.75" style="415" customWidth="1"/>
    <col min="9733" max="9733" width="13.5" style="415" customWidth="1"/>
    <col min="9734" max="9734" width="12.875" style="415" customWidth="1"/>
    <col min="9735" max="9735" width="16.375" style="415" customWidth="1"/>
    <col min="9736" max="9736" width="11.625" style="415" customWidth="1"/>
    <col min="9737" max="9984" width="11" style="415"/>
    <col min="9985" max="9985" width="34.25" style="415" customWidth="1"/>
    <col min="9986" max="9986" width="14.625" style="415" customWidth="1"/>
    <col min="9987" max="9987" width="13.125" style="415" customWidth="1"/>
    <col min="9988" max="9988" width="16.75" style="415" customWidth="1"/>
    <col min="9989" max="9989" width="13.5" style="415" customWidth="1"/>
    <col min="9990" max="9990" width="12.875" style="415" customWidth="1"/>
    <col min="9991" max="9991" width="16.375" style="415" customWidth="1"/>
    <col min="9992" max="9992" width="11.625" style="415" customWidth="1"/>
    <col min="9993" max="10240" width="11" style="415"/>
    <col min="10241" max="10241" width="34.25" style="415" customWidth="1"/>
    <col min="10242" max="10242" width="14.625" style="415" customWidth="1"/>
    <col min="10243" max="10243" width="13.125" style="415" customWidth="1"/>
    <col min="10244" max="10244" width="16.75" style="415" customWidth="1"/>
    <col min="10245" max="10245" width="13.5" style="415" customWidth="1"/>
    <col min="10246" max="10246" width="12.875" style="415" customWidth="1"/>
    <col min="10247" max="10247" width="16.375" style="415" customWidth="1"/>
    <col min="10248" max="10248" width="11.625" style="415" customWidth="1"/>
    <col min="10249" max="10496" width="11" style="415"/>
    <col min="10497" max="10497" width="34.25" style="415" customWidth="1"/>
    <col min="10498" max="10498" width="14.625" style="415" customWidth="1"/>
    <col min="10499" max="10499" width="13.125" style="415" customWidth="1"/>
    <col min="10500" max="10500" width="16.75" style="415" customWidth="1"/>
    <col min="10501" max="10501" width="13.5" style="415" customWidth="1"/>
    <col min="10502" max="10502" width="12.875" style="415" customWidth="1"/>
    <col min="10503" max="10503" width="16.375" style="415" customWidth="1"/>
    <col min="10504" max="10504" width="11.625" style="415" customWidth="1"/>
    <col min="10505" max="10752" width="11" style="415"/>
    <col min="10753" max="10753" width="34.25" style="415" customWidth="1"/>
    <col min="10754" max="10754" width="14.625" style="415" customWidth="1"/>
    <col min="10755" max="10755" width="13.125" style="415" customWidth="1"/>
    <col min="10756" max="10756" width="16.75" style="415" customWidth="1"/>
    <col min="10757" max="10757" width="13.5" style="415" customWidth="1"/>
    <col min="10758" max="10758" width="12.875" style="415" customWidth="1"/>
    <col min="10759" max="10759" width="16.375" style="415" customWidth="1"/>
    <col min="10760" max="10760" width="11.625" style="415" customWidth="1"/>
    <col min="10761" max="11008" width="11" style="415"/>
    <col min="11009" max="11009" width="34.25" style="415" customWidth="1"/>
    <col min="11010" max="11010" width="14.625" style="415" customWidth="1"/>
    <col min="11011" max="11011" width="13.125" style="415" customWidth="1"/>
    <col min="11012" max="11012" width="16.75" style="415" customWidth="1"/>
    <col min="11013" max="11013" width="13.5" style="415" customWidth="1"/>
    <col min="11014" max="11014" width="12.875" style="415" customWidth="1"/>
    <col min="11015" max="11015" width="16.375" style="415" customWidth="1"/>
    <col min="11016" max="11016" width="11.625" style="415" customWidth="1"/>
    <col min="11017" max="11264" width="11" style="415"/>
    <col min="11265" max="11265" width="34.25" style="415" customWidth="1"/>
    <col min="11266" max="11266" width="14.625" style="415" customWidth="1"/>
    <col min="11267" max="11267" width="13.125" style="415" customWidth="1"/>
    <col min="11268" max="11268" width="16.75" style="415" customWidth="1"/>
    <col min="11269" max="11269" width="13.5" style="415" customWidth="1"/>
    <col min="11270" max="11270" width="12.875" style="415" customWidth="1"/>
    <col min="11271" max="11271" width="16.375" style="415" customWidth="1"/>
    <col min="11272" max="11272" width="11.625" style="415" customWidth="1"/>
    <col min="11273" max="11520" width="11" style="415"/>
    <col min="11521" max="11521" width="34.25" style="415" customWidth="1"/>
    <col min="11522" max="11522" width="14.625" style="415" customWidth="1"/>
    <col min="11523" max="11523" width="13.125" style="415" customWidth="1"/>
    <col min="11524" max="11524" width="16.75" style="415" customWidth="1"/>
    <col min="11525" max="11525" width="13.5" style="415" customWidth="1"/>
    <col min="11526" max="11526" width="12.875" style="415" customWidth="1"/>
    <col min="11527" max="11527" width="16.375" style="415" customWidth="1"/>
    <col min="11528" max="11528" width="11.625" style="415" customWidth="1"/>
    <col min="11529" max="11776" width="11" style="415"/>
    <col min="11777" max="11777" width="34.25" style="415" customWidth="1"/>
    <col min="11778" max="11778" width="14.625" style="415" customWidth="1"/>
    <col min="11779" max="11779" width="13.125" style="415" customWidth="1"/>
    <col min="11780" max="11780" width="16.75" style="415" customWidth="1"/>
    <col min="11781" max="11781" width="13.5" style="415" customWidth="1"/>
    <col min="11782" max="11782" width="12.875" style="415" customWidth="1"/>
    <col min="11783" max="11783" width="16.375" style="415" customWidth="1"/>
    <col min="11784" max="11784" width="11.625" style="415" customWidth="1"/>
    <col min="11785" max="12032" width="11" style="415"/>
    <col min="12033" max="12033" width="34.25" style="415" customWidth="1"/>
    <col min="12034" max="12034" width="14.625" style="415" customWidth="1"/>
    <col min="12035" max="12035" width="13.125" style="415" customWidth="1"/>
    <col min="12036" max="12036" width="16.75" style="415" customWidth="1"/>
    <col min="12037" max="12037" width="13.5" style="415" customWidth="1"/>
    <col min="12038" max="12038" width="12.875" style="415" customWidth="1"/>
    <col min="12039" max="12039" width="16.375" style="415" customWidth="1"/>
    <col min="12040" max="12040" width="11.625" style="415" customWidth="1"/>
    <col min="12041" max="12288" width="11" style="415"/>
    <col min="12289" max="12289" width="34.25" style="415" customWidth="1"/>
    <col min="12290" max="12290" width="14.625" style="415" customWidth="1"/>
    <col min="12291" max="12291" width="13.125" style="415" customWidth="1"/>
    <col min="12292" max="12292" width="16.75" style="415" customWidth="1"/>
    <col min="12293" max="12293" width="13.5" style="415" customWidth="1"/>
    <col min="12294" max="12294" width="12.875" style="415" customWidth="1"/>
    <col min="12295" max="12295" width="16.375" style="415" customWidth="1"/>
    <col min="12296" max="12296" width="11.625" style="415" customWidth="1"/>
    <col min="12297" max="12544" width="11" style="415"/>
    <col min="12545" max="12545" width="34.25" style="415" customWidth="1"/>
    <col min="12546" max="12546" width="14.625" style="415" customWidth="1"/>
    <col min="12547" max="12547" width="13.125" style="415" customWidth="1"/>
    <col min="12548" max="12548" width="16.75" style="415" customWidth="1"/>
    <col min="12549" max="12549" width="13.5" style="415" customWidth="1"/>
    <col min="12550" max="12550" width="12.875" style="415" customWidth="1"/>
    <col min="12551" max="12551" width="16.375" style="415" customWidth="1"/>
    <col min="12552" max="12552" width="11.625" style="415" customWidth="1"/>
    <col min="12553" max="12800" width="11" style="415"/>
    <col min="12801" max="12801" width="34.25" style="415" customWidth="1"/>
    <col min="12802" max="12802" width="14.625" style="415" customWidth="1"/>
    <col min="12803" max="12803" width="13.125" style="415" customWidth="1"/>
    <col min="12804" max="12804" width="16.75" style="415" customWidth="1"/>
    <col min="12805" max="12805" width="13.5" style="415" customWidth="1"/>
    <col min="12806" max="12806" width="12.875" style="415" customWidth="1"/>
    <col min="12807" max="12807" width="16.375" style="415" customWidth="1"/>
    <col min="12808" max="12808" width="11.625" style="415" customWidth="1"/>
    <col min="12809" max="13056" width="11" style="415"/>
    <col min="13057" max="13057" width="34.25" style="415" customWidth="1"/>
    <col min="13058" max="13058" width="14.625" style="415" customWidth="1"/>
    <col min="13059" max="13059" width="13.125" style="415" customWidth="1"/>
    <col min="13060" max="13060" width="16.75" style="415" customWidth="1"/>
    <col min="13061" max="13061" width="13.5" style="415" customWidth="1"/>
    <col min="13062" max="13062" width="12.875" style="415" customWidth="1"/>
    <col min="13063" max="13063" width="16.375" style="415" customWidth="1"/>
    <col min="13064" max="13064" width="11.625" style="415" customWidth="1"/>
    <col min="13065" max="13312" width="11" style="415"/>
    <col min="13313" max="13313" width="34.25" style="415" customWidth="1"/>
    <col min="13314" max="13314" width="14.625" style="415" customWidth="1"/>
    <col min="13315" max="13315" width="13.125" style="415" customWidth="1"/>
    <col min="13316" max="13316" width="16.75" style="415" customWidth="1"/>
    <col min="13317" max="13317" width="13.5" style="415" customWidth="1"/>
    <col min="13318" max="13318" width="12.875" style="415" customWidth="1"/>
    <col min="13319" max="13319" width="16.375" style="415" customWidth="1"/>
    <col min="13320" max="13320" width="11.625" style="415" customWidth="1"/>
    <col min="13321" max="13568" width="11" style="415"/>
    <col min="13569" max="13569" width="34.25" style="415" customWidth="1"/>
    <col min="13570" max="13570" width="14.625" style="415" customWidth="1"/>
    <col min="13571" max="13571" width="13.125" style="415" customWidth="1"/>
    <col min="13572" max="13572" width="16.75" style="415" customWidth="1"/>
    <col min="13573" max="13573" width="13.5" style="415" customWidth="1"/>
    <col min="13574" max="13574" width="12.875" style="415" customWidth="1"/>
    <col min="13575" max="13575" width="16.375" style="415" customWidth="1"/>
    <col min="13576" max="13576" width="11.625" style="415" customWidth="1"/>
    <col min="13577" max="13824" width="11" style="415"/>
    <col min="13825" max="13825" width="34.25" style="415" customWidth="1"/>
    <col min="13826" max="13826" width="14.625" style="415" customWidth="1"/>
    <col min="13827" max="13827" width="13.125" style="415" customWidth="1"/>
    <col min="13828" max="13828" width="16.75" style="415" customWidth="1"/>
    <col min="13829" max="13829" width="13.5" style="415" customWidth="1"/>
    <col min="13830" max="13830" width="12.875" style="415" customWidth="1"/>
    <col min="13831" max="13831" width="16.375" style="415" customWidth="1"/>
    <col min="13832" max="13832" width="11.625" style="415" customWidth="1"/>
    <col min="13833" max="14080" width="11" style="415"/>
    <col min="14081" max="14081" width="34.25" style="415" customWidth="1"/>
    <col min="14082" max="14082" width="14.625" style="415" customWidth="1"/>
    <col min="14083" max="14083" width="13.125" style="415" customWidth="1"/>
    <col min="14084" max="14084" width="16.75" style="415" customWidth="1"/>
    <col min="14085" max="14085" width="13.5" style="415" customWidth="1"/>
    <col min="14086" max="14086" width="12.875" style="415" customWidth="1"/>
    <col min="14087" max="14087" width="16.375" style="415" customWidth="1"/>
    <col min="14088" max="14088" width="11.625" style="415" customWidth="1"/>
    <col min="14089" max="14336" width="11" style="415"/>
    <col min="14337" max="14337" width="34.25" style="415" customWidth="1"/>
    <col min="14338" max="14338" width="14.625" style="415" customWidth="1"/>
    <col min="14339" max="14339" width="13.125" style="415" customWidth="1"/>
    <col min="14340" max="14340" width="16.75" style="415" customWidth="1"/>
    <col min="14341" max="14341" width="13.5" style="415" customWidth="1"/>
    <col min="14342" max="14342" width="12.875" style="415" customWidth="1"/>
    <col min="14343" max="14343" width="16.375" style="415" customWidth="1"/>
    <col min="14344" max="14344" width="11.625" style="415" customWidth="1"/>
    <col min="14345" max="14592" width="11" style="415"/>
    <col min="14593" max="14593" width="34.25" style="415" customWidth="1"/>
    <col min="14594" max="14594" width="14.625" style="415" customWidth="1"/>
    <col min="14595" max="14595" width="13.125" style="415" customWidth="1"/>
    <col min="14596" max="14596" width="16.75" style="415" customWidth="1"/>
    <col min="14597" max="14597" width="13.5" style="415" customWidth="1"/>
    <col min="14598" max="14598" width="12.875" style="415" customWidth="1"/>
    <col min="14599" max="14599" width="16.375" style="415" customWidth="1"/>
    <col min="14600" max="14600" width="11.625" style="415" customWidth="1"/>
    <col min="14601" max="14848" width="11" style="415"/>
    <col min="14849" max="14849" width="34.25" style="415" customWidth="1"/>
    <col min="14850" max="14850" width="14.625" style="415" customWidth="1"/>
    <col min="14851" max="14851" width="13.125" style="415" customWidth="1"/>
    <col min="14852" max="14852" width="16.75" style="415" customWidth="1"/>
    <col min="14853" max="14853" width="13.5" style="415" customWidth="1"/>
    <col min="14854" max="14854" width="12.875" style="415" customWidth="1"/>
    <col min="14855" max="14855" width="16.375" style="415" customWidth="1"/>
    <col min="14856" max="14856" width="11.625" style="415" customWidth="1"/>
    <col min="14857" max="15104" width="11" style="415"/>
    <col min="15105" max="15105" width="34.25" style="415" customWidth="1"/>
    <col min="15106" max="15106" width="14.625" style="415" customWidth="1"/>
    <col min="15107" max="15107" width="13.125" style="415" customWidth="1"/>
    <col min="15108" max="15108" width="16.75" style="415" customWidth="1"/>
    <col min="15109" max="15109" width="13.5" style="415" customWidth="1"/>
    <col min="15110" max="15110" width="12.875" style="415" customWidth="1"/>
    <col min="15111" max="15111" width="16.375" style="415" customWidth="1"/>
    <col min="15112" max="15112" width="11.625" style="415" customWidth="1"/>
    <col min="15113" max="15360" width="11" style="415"/>
    <col min="15361" max="15361" width="34.25" style="415" customWidth="1"/>
    <col min="15362" max="15362" width="14.625" style="415" customWidth="1"/>
    <col min="15363" max="15363" width="13.125" style="415" customWidth="1"/>
    <col min="15364" max="15364" width="16.75" style="415" customWidth="1"/>
    <col min="15365" max="15365" width="13.5" style="415" customWidth="1"/>
    <col min="15366" max="15366" width="12.875" style="415" customWidth="1"/>
    <col min="15367" max="15367" width="16.375" style="415" customWidth="1"/>
    <col min="15368" max="15368" width="11.625" style="415" customWidth="1"/>
    <col min="15369" max="15616" width="11" style="415"/>
    <col min="15617" max="15617" width="34.25" style="415" customWidth="1"/>
    <col min="15618" max="15618" width="14.625" style="415" customWidth="1"/>
    <col min="15619" max="15619" width="13.125" style="415" customWidth="1"/>
    <col min="15620" max="15620" width="16.75" style="415" customWidth="1"/>
    <col min="15621" max="15621" width="13.5" style="415" customWidth="1"/>
    <col min="15622" max="15622" width="12.875" style="415" customWidth="1"/>
    <col min="15623" max="15623" width="16.375" style="415" customWidth="1"/>
    <col min="15624" max="15624" width="11.625" style="415" customWidth="1"/>
    <col min="15625" max="15872" width="11" style="415"/>
    <col min="15873" max="15873" width="34.25" style="415" customWidth="1"/>
    <col min="15874" max="15874" width="14.625" style="415" customWidth="1"/>
    <col min="15875" max="15875" width="13.125" style="415" customWidth="1"/>
    <col min="15876" max="15876" width="16.75" style="415" customWidth="1"/>
    <col min="15877" max="15877" width="13.5" style="415" customWidth="1"/>
    <col min="15878" max="15878" width="12.875" style="415" customWidth="1"/>
    <col min="15879" max="15879" width="16.375" style="415" customWidth="1"/>
    <col min="15880" max="15880" width="11.625" style="415" customWidth="1"/>
    <col min="15881" max="16128" width="11" style="415"/>
    <col min="16129" max="16129" width="34.25" style="415" customWidth="1"/>
    <col min="16130" max="16130" width="14.625" style="415" customWidth="1"/>
    <col min="16131" max="16131" width="13.125" style="415" customWidth="1"/>
    <col min="16132" max="16132" width="16.75" style="415" customWidth="1"/>
    <col min="16133" max="16133" width="13.5" style="415" customWidth="1"/>
    <col min="16134" max="16134" width="12.875" style="415" customWidth="1"/>
    <col min="16135" max="16135" width="16.375" style="415" customWidth="1"/>
    <col min="16136" max="16136" width="11.625" style="415" customWidth="1"/>
    <col min="16137" max="16384" width="11" style="415"/>
  </cols>
  <sheetData>
    <row r="1" spans="1:10" s="418" customFormat="1" ht="17.25" customHeight="1" thickBot="1">
      <c r="A1" s="438" t="s">
        <v>1861</v>
      </c>
    </row>
    <row r="2" spans="1:10">
      <c r="A2" s="877" t="s">
        <v>1519</v>
      </c>
      <c r="B2" s="1283" t="s">
        <v>1560</v>
      </c>
      <c r="C2" s="1283"/>
      <c r="D2" s="1283"/>
      <c r="E2" s="1283" t="s">
        <v>1561</v>
      </c>
      <c r="F2" s="1283"/>
      <c r="G2" s="1283"/>
      <c r="H2" s="1283" t="s">
        <v>1562</v>
      </c>
      <c r="I2" s="1283"/>
      <c r="J2" s="1284"/>
    </row>
    <row r="3" spans="1:10">
      <c r="A3" s="727"/>
      <c r="B3" s="878" t="s">
        <v>7</v>
      </c>
      <c r="C3" s="878" t="s">
        <v>1563</v>
      </c>
      <c r="D3" s="878" t="s">
        <v>1564</v>
      </c>
      <c r="E3" s="878" t="s">
        <v>7</v>
      </c>
      <c r="F3" s="878" t="s">
        <v>1563</v>
      </c>
      <c r="G3" s="878" t="s">
        <v>1564</v>
      </c>
      <c r="H3" s="878" t="s">
        <v>7</v>
      </c>
      <c r="I3" s="878" t="s">
        <v>1563</v>
      </c>
      <c r="J3" s="746" t="s">
        <v>1564</v>
      </c>
    </row>
    <row r="4" spans="1:10">
      <c r="A4" s="728" t="s">
        <v>1527</v>
      </c>
      <c r="B4" s="879">
        <v>1747</v>
      </c>
      <c r="C4" s="879">
        <v>865</v>
      </c>
      <c r="D4" s="879">
        <v>136</v>
      </c>
      <c r="E4" s="879">
        <v>1508</v>
      </c>
      <c r="F4" s="879">
        <v>724</v>
      </c>
      <c r="G4" s="879">
        <v>131</v>
      </c>
      <c r="H4" s="879">
        <v>1491</v>
      </c>
      <c r="I4" s="879">
        <v>734</v>
      </c>
      <c r="J4" s="729">
        <v>124</v>
      </c>
    </row>
    <row r="5" spans="1:10">
      <c r="A5" s="726" t="s">
        <v>1565</v>
      </c>
      <c r="B5" s="879">
        <v>853</v>
      </c>
      <c r="C5" s="879">
        <v>462</v>
      </c>
      <c r="D5" s="879">
        <v>23</v>
      </c>
      <c r="E5" s="879">
        <v>684</v>
      </c>
      <c r="F5" s="879">
        <v>359</v>
      </c>
      <c r="G5" s="879">
        <v>30</v>
      </c>
      <c r="H5" s="879">
        <v>653</v>
      </c>
      <c r="I5" s="879">
        <v>349</v>
      </c>
      <c r="J5" s="729">
        <v>33</v>
      </c>
    </row>
    <row r="6" spans="1:10" ht="14.25">
      <c r="A6" s="726" t="s">
        <v>1803</v>
      </c>
      <c r="B6" s="879">
        <v>815</v>
      </c>
      <c r="C6" s="879">
        <v>444</v>
      </c>
      <c r="D6" s="879">
        <v>20</v>
      </c>
      <c r="E6" s="879">
        <v>601</v>
      </c>
      <c r="F6" s="879">
        <v>319</v>
      </c>
      <c r="G6" s="879">
        <v>26</v>
      </c>
      <c r="H6" s="879">
        <v>563</v>
      </c>
      <c r="I6" s="879">
        <v>294</v>
      </c>
      <c r="J6" s="729">
        <v>21</v>
      </c>
    </row>
    <row r="7" spans="1:10">
      <c r="A7" s="726" t="s">
        <v>1567</v>
      </c>
      <c r="B7" s="879">
        <v>30</v>
      </c>
      <c r="C7" s="879">
        <v>14</v>
      </c>
      <c r="D7" s="879" t="s">
        <v>67</v>
      </c>
      <c r="E7" s="879">
        <v>59</v>
      </c>
      <c r="F7" s="879">
        <v>29</v>
      </c>
      <c r="G7" s="879" t="s">
        <v>67</v>
      </c>
      <c r="H7" s="879">
        <v>49</v>
      </c>
      <c r="I7" s="879">
        <v>29</v>
      </c>
      <c r="J7" s="729">
        <v>4</v>
      </c>
    </row>
    <row r="8" spans="1:10">
      <c r="A8" s="726" t="s">
        <v>1568</v>
      </c>
      <c r="B8" s="879">
        <v>8</v>
      </c>
      <c r="C8" s="879">
        <v>4</v>
      </c>
      <c r="D8" s="879" t="s">
        <v>67</v>
      </c>
      <c r="E8" s="879">
        <v>24</v>
      </c>
      <c r="F8" s="879">
        <v>11</v>
      </c>
      <c r="G8" s="879" t="s">
        <v>67</v>
      </c>
      <c r="H8" s="879">
        <v>41</v>
      </c>
      <c r="I8" s="879">
        <v>26</v>
      </c>
      <c r="J8" s="729">
        <v>8</v>
      </c>
    </row>
    <row r="9" spans="1:10">
      <c r="A9" s="726" t="s">
        <v>1569</v>
      </c>
      <c r="B9" s="879">
        <v>894</v>
      </c>
      <c r="C9" s="879">
        <v>403</v>
      </c>
      <c r="D9" s="879">
        <v>113</v>
      </c>
      <c r="E9" s="879">
        <v>824</v>
      </c>
      <c r="F9" s="879">
        <v>365</v>
      </c>
      <c r="G9" s="879">
        <v>101</v>
      </c>
      <c r="H9" s="879">
        <v>838</v>
      </c>
      <c r="I9" s="879">
        <v>385</v>
      </c>
      <c r="J9" s="729">
        <v>91</v>
      </c>
    </row>
    <row r="10" spans="1:10">
      <c r="A10" s="728" t="s">
        <v>1570</v>
      </c>
      <c r="B10" s="879">
        <v>737</v>
      </c>
      <c r="C10" s="879">
        <v>323</v>
      </c>
      <c r="D10" s="879">
        <v>95</v>
      </c>
      <c r="E10" s="879">
        <v>691</v>
      </c>
      <c r="F10" s="879">
        <v>313</v>
      </c>
      <c r="G10" s="879">
        <v>86</v>
      </c>
      <c r="H10" s="879">
        <v>722</v>
      </c>
      <c r="I10" s="879">
        <v>333</v>
      </c>
      <c r="J10" s="729">
        <v>72</v>
      </c>
    </row>
    <row r="11" spans="1:10" ht="14.25">
      <c r="A11" s="726" t="s">
        <v>1804</v>
      </c>
      <c r="B11" s="879">
        <v>245</v>
      </c>
      <c r="C11" s="879">
        <v>124</v>
      </c>
      <c r="D11" s="879">
        <v>21</v>
      </c>
      <c r="E11" s="879">
        <v>261</v>
      </c>
      <c r="F11" s="879">
        <v>133</v>
      </c>
      <c r="G11" s="879">
        <v>25</v>
      </c>
      <c r="H11" s="879">
        <v>305</v>
      </c>
      <c r="I11" s="879">
        <v>149</v>
      </c>
      <c r="J11" s="729">
        <v>24</v>
      </c>
    </row>
    <row r="12" spans="1:10" ht="14.25">
      <c r="A12" s="726" t="s">
        <v>1805</v>
      </c>
      <c r="B12" s="879" t="s">
        <v>124</v>
      </c>
      <c r="C12" s="879" t="s">
        <v>124</v>
      </c>
      <c r="D12" s="879" t="s">
        <v>124</v>
      </c>
      <c r="E12" s="879" t="s">
        <v>124</v>
      </c>
      <c r="F12" s="879" t="s">
        <v>124</v>
      </c>
      <c r="G12" s="879" t="s">
        <v>124</v>
      </c>
      <c r="H12" s="879" t="s">
        <v>124</v>
      </c>
      <c r="I12" s="879" t="s">
        <v>124</v>
      </c>
      <c r="J12" s="729" t="s">
        <v>124</v>
      </c>
    </row>
    <row r="13" spans="1:10">
      <c r="A13" s="726" t="s">
        <v>1573</v>
      </c>
      <c r="B13" s="879">
        <v>382</v>
      </c>
      <c r="C13" s="879">
        <v>150</v>
      </c>
      <c r="D13" s="879">
        <v>56</v>
      </c>
      <c r="E13" s="879">
        <v>323</v>
      </c>
      <c r="F13" s="879">
        <v>130</v>
      </c>
      <c r="G13" s="879">
        <v>39</v>
      </c>
      <c r="H13" s="879">
        <v>303</v>
      </c>
      <c r="I13" s="879">
        <v>129</v>
      </c>
      <c r="J13" s="729">
        <v>37</v>
      </c>
    </row>
    <row r="14" spans="1:10">
      <c r="A14" s="726" t="s">
        <v>1574</v>
      </c>
      <c r="B14" s="879">
        <v>82</v>
      </c>
      <c r="C14" s="879">
        <v>37</v>
      </c>
      <c r="D14" s="879">
        <v>11</v>
      </c>
      <c r="E14" s="879">
        <v>78</v>
      </c>
      <c r="F14" s="879">
        <v>44</v>
      </c>
      <c r="G14" s="879">
        <v>15</v>
      </c>
      <c r="H14" s="879">
        <v>88</v>
      </c>
      <c r="I14" s="879">
        <v>45</v>
      </c>
      <c r="J14" s="729">
        <v>8</v>
      </c>
    </row>
    <row r="15" spans="1:10">
      <c r="A15" s="726" t="s">
        <v>681</v>
      </c>
      <c r="B15" s="879">
        <v>19</v>
      </c>
      <c r="C15" s="879">
        <v>8</v>
      </c>
      <c r="D15" s="879">
        <v>7</v>
      </c>
      <c r="E15" s="879">
        <v>26</v>
      </c>
      <c r="F15" s="879">
        <v>5</v>
      </c>
      <c r="G15" s="879">
        <v>6</v>
      </c>
      <c r="H15" s="879">
        <v>25</v>
      </c>
      <c r="I15" s="879">
        <v>10</v>
      </c>
      <c r="J15" s="729">
        <v>3</v>
      </c>
    </row>
    <row r="16" spans="1:10">
      <c r="A16" s="726" t="s">
        <v>1575</v>
      </c>
      <c r="B16" s="879">
        <v>7</v>
      </c>
      <c r="C16" s="879">
        <v>4</v>
      </c>
      <c r="D16" s="879" t="s">
        <v>124</v>
      </c>
      <c r="E16" s="879" t="s">
        <v>124</v>
      </c>
      <c r="F16" s="879" t="s">
        <v>124</v>
      </c>
      <c r="G16" s="879" t="s">
        <v>124</v>
      </c>
      <c r="H16" s="879" t="s">
        <v>124</v>
      </c>
      <c r="I16" s="879" t="s">
        <v>124</v>
      </c>
      <c r="J16" s="729" t="s">
        <v>124</v>
      </c>
    </row>
    <row r="17" spans="1:10">
      <c r="A17" s="726" t="s">
        <v>1576</v>
      </c>
      <c r="B17" s="879" t="s">
        <v>67</v>
      </c>
      <c r="C17" s="879" t="s">
        <v>124</v>
      </c>
      <c r="D17" s="879" t="s">
        <v>124</v>
      </c>
      <c r="E17" s="879" t="s">
        <v>124</v>
      </c>
      <c r="F17" s="879" t="s">
        <v>124</v>
      </c>
      <c r="G17" s="879" t="s">
        <v>124</v>
      </c>
      <c r="H17" s="879" t="s">
        <v>124</v>
      </c>
      <c r="I17" s="879" t="s">
        <v>124</v>
      </c>
      <c r="J17" s="729" t="s">
        <v>124</v>
      </c>
    </row>
    <row r="18" spans="1:10">
      <c r="A18" s="726" t="s">
        <v>1577</v>
      </c>
      <c r="B18" s="879" t="s">
        <v>67</v>
      </c>
      <c r="C18" s="879" t="s">
        <v>124</v>
      </c>
      <c r="D18" s="879" t="s">
        <v>124</v>
      </c>
      <c r="E18" s="879">
        <v>3</v>
      </c>
      <c r="F18" s="879" t="s">
        <v>1915</v>
      </c>
      <c r="G18" s="879" t="s">
        <v>67</v>
      </c>
      <c r="H18" s="879" t="s">
        <v>67</v>
      </c>
      <c r="I18" s="879" t="s">
        <v>124</v>
      </c>
      <c r="J18" s="729" t="s">
        <v>124</v>
      </c>
    </row>
    <row r="19" spans="1:10">
      <c r="A19" s="728" t="s">
        <v>1578</v>
      </c>
      <c r="B19" s="879">
        <v>126</v>
      </c>
      <c r="C19" s="879">
        <v>62</v>
      </c>
      <c r="D19" s="879">
        <v>13</v>
      </c>
      <c r="E19" s="879">
        <v>111</v>
      </c>
      <c r="F19" s="879">
        <v>44</v>
      </c>
      <c r="G19" s="879">
        <v>13</v>
      </c>
      <c r="H19" s="879">
        <v>101</v>
      </c>
      <c r="I19" s="879">
        <v>45</v>
      </c>
      <c r="J19" s="729">
        <v>18</v>
      </c>
    </row>
    <row r="20" spans="1:10">
      <c r="A20" s="726" t="s">
        <v>681</v>
      </c>
      <c r="B20" s="879">
        <v>70</v>
      </c>
      <c r="C20" s="879">
        <v>34</v>
      </c>
      <c r="D20" s="879">
        <v>11</v>
      </c>
      <c r="E20" s="879">
        <v>78</v>
      </c>
      <c r="F20" s="879">
        <v>31</v>
      </c>
      <c r="G20" s="879">
        <v>7</v>
      </c>
      <c r="H20" s="879">
        <v>56</v>
      </c>
      <c r="I20" s="879">
        <v>25</v>
      </c>
      <c r="J20" s="729">
        <v>9</v>
      </c>
    </row>
    <row r="21" spans="1:10">
      <c r="A21" s="726" t="s">
        <v>1579</v>
      </c>
      <c r="B21" s="879">
        <v>20</v>
      </c>
      <c r="C21" s="879">
        <v>10</v>
      </c>
      <c r="D21" s="879" t="s">
        <v>67</v>
      </c>
      <c r="E21" s="879">
        <v>17</v>
      </c>
      <c r="F21" s="879">
        <v>6</v>
      </c>
      <c r="G21" s="879">
        <v>4</v>
      </c>
      <c r="H21" s="879">
        <v>24</v>
      </c>
      <c r="I21" s="879">
        <v>11</v>
      </c>
      <c r="J21" s="729">
        <v>3</v>
      </c>
    </row>
    <row r="22" spans="1:10">
      <c r="A22" s="726" t="s">
        <v>1532</v>
      </c>
      <c r="B22" s="879">
        <v>36</v>
      </c>
      <c r="C22" s="879">
        <v>18</v>
      </c>
      <c r="D22" s="879" t="s">
        <v>124</v>
      </c>
      <c r="E22" s="879">
        <v>16</v>
      </c>
      <c r="F22" s="879">
        <v>7</v>
      </c>
      <c r="G22" s="879" t="s">
        <v>67</v>
      </c>
      <c r="H22" s="879">
        <v>21</v>
      </c>
      <c r="I22" s="879">
        <v>9</v>
      </c>
      <c r="J22" s="729">
        <v>6</v>
      </c>
    </row>
    <row r="23" spans="1:10">
      <c r="A23" s="728" t="s">
        <v>1580</v>
      </c>
      <c r="B23" s="879">
        <v>31</v>
      </c>
      <c r="C23" s="879">
        <v>18</v>
      </c>
      <c r="D23" s="879">
        <v>5</v>
      </c>
      <c r="E23" s="879">
        <v>22</v>
      </c>
      <c r="F23" s="879">
        <v>8</v>
      </c>
      <c r="G23" s="879" t="s">
        <v>67</v>
      </c>
      <c r="H23" s="879">
        <v>15</v>
      </c>
      <c r="I23" s="879">
        <v>7</v>
      </c>
      <c r="J23" s="729" t="s">
        <v>67</v>
      </c>
    </row>
    <row r="24" spans="1:10">
      <c r="A24" s="726" t="s">
        <v>1581</v>
      </c>
      <c r="B24" s="879">
        <v>20</v>
      </c>
      <c r="C24" s="879">
        <v>13</v>
      </c>
      <c r="D24" s="879">
        <v>4</v>
      </c>
      <c r="E24" s="879">
        <v>11</v>
      </c>
      <c r="F24" s="879">
        <v>3</v>
      </c>
      <c r="G24" s="879" t="s">
        <v>67</v>
      </c>
      <c r="H24" s="879">
        <v>6</v>
      </c>
      <c r="I24" s="879" t="s">
        <v>67</v>
      </c>
      <c r="J24" s="729" t="s">
        <v>67</v>
      </c>
    </row>
    <row r="25" spans="1:10">
      <c r="A25" s="726" t="s">
        <v>1582</v>
      </c>
      <c r="B25" s="879">
        <v>11</v>
      </c>
      <c r="C25" s="879">
        <v>5</v>
      </c>
      <c r="D25" s="879" t="s">
        <v>67</v>
      </c>
      <c r="E25" s="879">
        <v>11</v>
      </c>
      <c r="F25" s="879">
        <v>5</v>
      </c>
      <c r="G25" s="879" t="s">
        <v>124</v>
      </c>
      <c r="H25" s="879">
        <v>9</v>
      </c>
      <c r="I25" s="879">
        <v>5</v>
      </c>
      <c r="J25" s="729" t="s">
        <v>124</v>
      </c>
    </row>
    <row r="26" spans="1:10" ht="13.5" thickBot="1">
      <c r="A26" s="730" t="s">
        <v>1583</v>
      </c>
      <c r="B26" s="731" t="s">
        <v>124</v>
      </c>
      <c r="C26" s="731" t="s">
        <v>124</v>
      </c>
      <c r="D26" s="731" t="s">
        <v>124</v>
      </c>
      <c r="E26" s="731" t="s">
        <v>124</v>
      </c>
      <c r="F26" s="731" t="s">
        <v>124</v>
      </c>
      <c r="G26" s="731" t="s">
        <v>124</v>
      </c>
      <c r="H26" s="731" t="s">
        <v>124</v>
      </c>
      <c r="I26" s="731" t="s">
        <v>124</v>
      </c>
      <c r="J26" s="732" t="s">
        <v>124</v>
      </c>
    </row>
    <row r="27" spans="1:10" s="425" customFormat="1" ht="12">
      <c r="A27" s="436" t="s">
        <v>1584</v>
      </c>
      <c r="B27" s="437"/>
      <c r="C27" s="437"/>
      <c r="D27" s="437"/>
    </row>
    <row r="28" spans="1:10" s="425" customFormat="1" ht="13.5">
      <c r="A28" s="436" t="s">
        <v>1645</v>
      </c>
    </row>
    <row r="29" spans="1:10" s="425" customFormat="1" ht="12">
      <c r="A29" s="436" t="s">
        <v>1585</v>
      </c>
    </row>
    <row r="30" spans="1:10" s="425" customFormat="1" ht="12">
      <c r="A30" s="436" t="s">
        <v>1586</v>
      </c>
    </row>
    <row r="31" spans="1:10" s="425" customFormat="1" ht="13.5">
      <c r="A31" s="436" t="s">
        <v>1646</v>
      </c>
    </row>
    <row r="32" spans="1:10" s="425" customFormat="1" ht="12">
      <c r="A32" s="434" t="s">
        <v>1644</v>
      </c>
    </row>
    <row r="33" spans="1:1">
      <c r="A33" s="961" t="s">
        <v>1913</v>
      </c>
    </row>
  </sheetData>
  <mergeCells count="3">
    <mergeCell ref="B2:D2"/>
    <mergeCell ref="E2:G2"/>
    <mergeCell ref="H2:J2"/>
  </mergeCells>
  <pageMargins left="0.7" right="0.7" top="0.78740157499999996" bottom="0.78740157499999996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E16"/>
  <sheetViews>
    <sheetView workbookViewId="0">
      <selection sqref="A1:D1"/>
    </sheetView>
  </sheetViews>
  <sheetFormatPr baseColWidth="10" defaultRowHeight="12.75"/>
  <cols>
    <col min="1" max="1" width="34.375" style="415" customWidth="1"/>
    <col min="2" max="2" width="14.625" style="415" customWidth="1"/>
    <col min="3" max="3" width="13.5" style="415" customWidth="1"/>
    <col min="4" max="4" width="13.875" style="415" bestFit="1" customWidth="1"/>
    <col min="5" max="249" width="11" style="415"/>
    <col min="250" max="250" width="34.375" style="415" customWidth="1"/>
    <col min="251" max="251" width="14.625" style="415" customWidth="1"/>
    <col min="252" max="252" width="13.5" style="415" customWidth="1"/>
    <col min="253" max="253" width="11.625" style="415" customWidth="1"/>
    <col min="254" max="505" width="11" style="415"/>
    <col min="506" max="506" width="34.375" style="415" customWidth="1"/>
    <col min="507" max="507" width="14.625" style="415" customWidth="1"/>
    <col min="508" max="508" width="13.5" style="415" customWidth="1"/>
    <col min="509" max="509" width="11.625" style="415" customWidth="1"/>
    <col min="510" max="761" width="11" style="415"/>
    <col min="762" max="762" width="34.375" style="415" customWidth="1"/>
    <col min="763" max="763" width="14.625" style="415" customWidth="1"/>
    <col min="764" max="764" width="13.5" style="415" customWidth="1"/>
    <col min="765" max="765" width="11.625" style="415" customWidth="1"/>
    <col min="766" max="1017" width="11" style="415"/>
    <col min="1018" max="1018" width="34.375" style="415" customWidth="1"/>
    <col min="1019" max="1019" width="14.625" style="415" customWidth="1"/>
    <col min="1020" max="1020" width="13.5" style="415" customWidth="1"/>
    <col min="1021" max="1021" width="11.625" style="415" customWidth="1"/>
    <col min="1022" max="1273" width="11" style="415"/>
    <col min="1274" max="1274" width="34.375" style="415" customWidth="1"/>
    <col min="1275" max="1275" width="14.625" style="415" customWidth="1"/>
    <col min="1276" max="1276" width="13.5" style="415" customWidth="1"/>
    <col min="1277" max="1277" width="11.625" style="415" customWidth="1"/>
    <col min="1278" max="1529" width="11" style="415"/>
    <col min="1530" max="1530" width="34.375" style="415" customWidth="1"/>
    <col min="1531" max="1531" width="14.625" style="415" customWidth="1"/>
    <col min="1532" max="1532" width="13.5" style="415" customWidth="1"/>
    <col min="1533" max="1533" width="11.625" style="415" customWidth="1"/>
    <col min="1534" max="1785" width="11" style="415"/>
    <col min="1786" max="1786" width="34.375" style="415" customWidth="1"/>
    <col min="1787" max="1787" width="14.625" style="415" customWidth="1"/>
    <col min="1788" max="1788" width="13.5" style="415" customWidth="1"/>
    <col min="1789" max="1789" width="11.625" style="415" customWidth="1"/>
    <col min="1790" max="2041" width="11" style="415"/>
    <col min="2042" max="2042" width="34.375" style="415" customWidth="1"/>
    <col min="2043" max="2043" width="14.625" style="415" customWidth="1"/>
    <col min="2044" max="2044" width="13.5" style="415" customWidth="1"/>
    <col min="2045" max="2045" width="11.625" style="415" customWidth="1"/>
    <col min="2046" max="2297" width="11" style="415"/>
    <col min="2298" max="2298" width="34.375" style="415" customWidth="1"/>
    <col min="2299" max="2299" width="14.625" style="415" customWidth="1"/>
    <col min="2300" max="2300" width="13.5" style="415" customWidth="1"/>
    <col min="2301" max="2301" width="11.625" style="415" customWidth="1"/>
    <col min="2302" max="2553" width="11" style="415"/>
    <col min="2554" max="2554" width="34.375" style="415" customWidth="1"/>
    <col min="2555" max="2555" width="14.625" style="415" customWidth="1"/>
    <col min="2556" max="2556" width="13.5" style="415" customWidth="1"/>
    <col min="2557" max="2557" width="11.625" style="415" customWidth="1"/>
    <col min="2558" max="2809" width="11" style="415"/>
    <col min="2810" max="2810" width="34.375" style="415" customWidth="1"/>
    <col min="2811" max="2811" width="14.625" style="415" customWidth="1"/>
    <col min="2812" max="2812" width="13.5" style="415" customWidth="1"/>
    <col min="2813" max="2813" width="11.625" style="415" customWidth="1"/>
    <col min="2814" max="3065" width="11" style="415"/>
    <col min="3066" max="3066" width="34.375" style="415" customWidth="1"/>
    <col min="3067" max="3067" width="14.625" style="415" customWidth="1"/>
    <col min="3068" max="3068" width="13.5" style="415" customWidth="1"/>
    <col min="3069" max="3069" width="11.625" style="415" customWidth="1"/>
    <col min="3070" max="3321" width="11" style="415"/>
    <col min="3322" max="3322" width="34.375" style="415" customWidth="1"/>
    <col min="3323" max="3323" width="14.625" style="415" customWidth="1"/>
    <col min="3324" max="3324" width="13.5" style="415" customWidth="1"/>
    <col min="3325" max="3325" width="11.625" style="415" customWidth="1"/>
    <col min="3326" max="3577" width="11" style="415"/>
    <col min="3578" max="3578" width="34.375" style="415" customWidth="1"/>
    <col min="3579" max="3579" width="14.625" style="415" customWidth="1"/>
    <col min="3580" max="3580" width="13.5" style="415" customWidth="1"/>
    <col min="3581" max="3581" width="11.625" style="415" customWidth="1"/>
    <col min="3582" max="3833" width="11" style="415"/>
    <col min="3834" max="3834" width="34.375" style="415" customWidth="1"/>
    <col min="3835" max="3835" width="14.625" style="415" customWidth="1"/>
    <col min="3836" max="3836" width="13.5" style="415" customWidth="1"/>
    <col min="3837" max="3837" width="11.625" style="415" customWidth="1"/>
    <col min="3838" max="4089" width="11" style="415"/>
    <col min="4090" max="4090" width="34.375" style="415" customWidth="1"/>
    <col min="4091" max="4091" width="14.625" style="415" customWidth="1"/>
    <col min="4092" max="4092" width="13.5" style="415" customWidth="1"/>
    <col min="4093" max="4093" width="11.625" style="415" customWidth="1"/>
    <col min="4094" max="4345" width="11" style="415"/>
    <col min="4346" max="4346" width="34.375" style="415" customWidth="1"/>
    <col min="4347" max="4347" width="14.625" style="415" customWidth="1"/>
    <col min="4348" max="4348" width="13.5" style="415" customWidth="1"/>
    <col min="4349" max="4349" width="11.625" style="415" customWidth="1"/>
    <col min="4350" max="4601" width="11" style="415"/>
    <col min="4602" max="4602" width="34.375" style="415" customWidth="1"/>
    <col min="4603" max="4603" width="14.625" style="415" customWidth="1"/>
    <col min="4604" max="4604" width="13.5" style="415" customWidth="1"/>
    <col min="4605" max="4605" width="11.625" style="415" customWidth="1"/>
    <col min="4606" max="4857" width="11" style="415"/>
    <col min="4858" max="4858" width="34.375" style="415" customWidth="1"/>
    <col min="4859" max="4859" width="14.625" style="415" customWidth="1"/>
    <col min="4860" max="4860" width="13.5" style="415" customWidth="1"/>
    <col min="4861" max="4861" width="11.625" style="415" customWidth="1"/>
    <col min="4862" max="5113" width="11" style="415"/>
    <col min="5114" max="5114" width="34.375" style="415" customWidth="1"/>
    <col min="5115" max="5115" width="14.625" style="415" customWidth="1"/>
    <col min="5116" max="5116" width="13.5" style="415" customWidth="1"/>
    <col min="5117" max="5117" width="11.625" style="415" customWidth="1"/>
    <col min="5118" max="5369" width="11" style="415"/>
    <col min="5370" max="5370" width="34.375" style="415" customWidth="1"/>
    <col min="5371" max="5371" width="14.625" style="415" customWidth="1"/>
    <col min="5372" max="5372" width="13.5" style="415" customWidth="1"/>
    <col min="5373" max="5373" width="11.625" style="415" customWidth="1"/>
    <col min="5374" max="5625" width="11" style="415"/>
    <col min="5626" max="5626" width="34.375" style="415" customWidth="1"/>
    <col min="5627" max="5627" width="14.625" style="415" customWidth="1"/>
    <col min="5628" max="5628" width="13.5" style="415" customWidth="1"/>
    <col min="5629" max="5629" width="11.625" style="415" customWidth="1"/>
    <col min="5630" max="5881" width="11" style="415"/>
    <col min="5882" max="5882" width="34.375" style="415" customWidth="1"/>
    <col min="5883" max="5883" width="14.625" style="415" customWidth="1"/>
    <col min="5884" max="5884" width="13.5" style="415" customWidth="1"/>
    <col min="5885" max="5885" width="11.625" style="415" customWidth="1"/>
    <col min="5886" max="6137" width="11" style="415"/>
    <col min="6138" max="6138" width="34.375" style="415" customWidth="1"/>
    <col min="6139" max="6139" width="14.625" style="415" customWidth="1"/>
    <col min="6140" max="6140" width="13.5" style="415" customWidth="1"/>
    <col min="6141" max="6141" width="11.625" style="415" customWidth="1"/>
    <col min="6142" max="6393" width="11" style="415"/>
    <col min="6394" max="6394" width="34.375" style="415" customWidth="1"/>
    <col min="6395" max="6395" width="14.625" style="415" customWidth="1"/>
    <col min="6396" max="6396" width="13.5" style="415" customWidth="1"/>
    <col min="6397" max="6397" width="11.625" style="415" customWidth="1"/>
    <col min="6398" max="6649" width="11" style="415"/>
    <col min="6650" max="6650" width="34.375" style="415" customWidth="1"/>
    <col min="6651" max="6651" width="14.625" style="415" customWidth="1"/>
    <col min="6652" max="6652" width="13.5" style="415" customWidth="1"/>
    <col min="6653" max="6653" width="11.625" style="415" customWidth="1"/>
    <col min="6654" max="6905" width="11" style="415"/>
    <col min="6906" max="6906" width="34.375" style="415" customWidth="1"/>
    <col min="6907" max="6907" width="14.625" style="415" customWidth="1"/>
    <col min="6908" max="6908" width="13.5" style="415" customWidth="1"/>
    <col min="6909" max="6909" width="11.625" style="415" customWidth="1"/>
    <col min="6910" max="7161" width="11" style="415"/>
    <col min="7162" max="7162" width="34.375" style="415" customWidth="1"/>
    <col min="7163" max="7163" width="14.625" style="415" customWidth="1"/>
    <col min="7164" max="7164" width="13.5" style="415" customWidth="1"/>
    <col min="7165" max="7165" width="11.625" style="415" customWidth="1"/>
    <col min="7166" max="7417" width="11" style="415"/>
    <col min="7418" max="7418" width="34.375" style="415" customWidth="1"/>
    <col min="7419" max="7419" width="14.625" style="415" customWidth="1"/>
    <col min="7420" max="7420" width="13.5" style="415" customWidth="1"/>
    <col min="7421" max="7421" width="11.625" style="415" customWidth="1"/>
    <col min="7422" max="7673" width="11" style="415"/>
    <col min="7674" max="7674" width="34.375" style="415" customWidth="1"/>
    <col min="7675" max="7675" width="14.625" style="415" customWidth="1"/>
    <col min="7676" max="7676" width="13.5" style="415" customWidth="1"/>
    <col min="7677" max="7677" width="11.625" style="415" customWidth="1"/>
    <col min="7678" max="7929" width="11" style="415"/>
    <col min="7930" max="7930" width="34.375" style="415" customWidth="1"/>
    <col min="7931" max="7931" width="14.625" style="415" customWidth="1"/>
    <col min="7932" max="7932" width="13.5" style="415" customWidth="1"/>
    <col min="7933" max="7933" width="11.625" style="415" customWidth="1"/>
    <col min="7934" max="8185" width="11" style="415"/>
    <col min="8186" max="8186" width="34.375" style="415" customWidth="1"/>
    <col min="8187" max="8187" width="14.625" style="415" customWidth="1"/>
    <col min="8188" max="8188" width="13.5" style="415" customWidth="1"/>
    <col min="8189" max="8189" width="11.625" style="415" customWidth="1"/>
    <col min="8190" max="8441" width="11" style="415"/>
    <col min="8442" max="8442" width="34.375" style="415" customWidth="1"/>
    <col min="8443" max="8443" width="14.625" style="415" customWidth="1"/>
    <col min="8444" max="8444" width="13.5" style="415" customWidth="1"/>
    <col min="8445" max="8445" width="11.625" style="415" customWidth="1"/>
    <col min="8446" max="8697" width="11" style="415"/>
    <col min="8698" max="8698" width="34.375" style="415" customWidth="1"/>
    <col min="8699" max="8699" width="14.625" style="415" customWidth="1"/>
    <col min="8700" max="8700" width="13.5" style="415" customWidth="1"/>
    <col min="8701" max="8701" width="11.625" style="415" customWidth="1"/>
    <col min="8702" max="8953" width="11" style="415"/>
    <col min="8954" max="8954" width="34.375" style="415" customWidth="1"/>
    <col min="8955" max="8955" width="14.625" style="415" customWidth="1"/>
    <col min="8956" max="8956" width="13.5" style="415" customWidth="1"/>
    <col min="8957" max="8957" width="11.625" style="415" customWidth="1"/>
    <col min="8958" max="9209" width="11" style="415"/>
    <col min="9210" max="9210" width="34.375" style="415" customWidth="1"/>
    <col min="9211" max="9211" width="14.625" style="415" customWidth="1"/>
    <col min="9212" max="9212" width="13.5" style="415" customWidth="1"/>
    <col min="9213" max="9213" width="11.625" style="415" customWidth="1"/>
    <col min="9214" max="9465" width="11" style="415"/>
    <col min="9466" max="9466" width="34.375" style="415" customWidth="1"/>
    <col min="9467" max="9467" width="14.625" style="415" customWidth="1"/>
    <col min="9468" max="9468" width="13.5" style="415" customWidth="1"/>
    <col min="9469" max="9469" width="11.625" style="415" customWidth="1"/>
    <col min="9470" max="9721" width="11" style="415"/>
    <col min="9722" max="9722" width="34.375" style="415" customWidth="1"/>
    <col min="9723" max="9723" width="14.625" style="415" customWidth="1"/>
    <col min="9724" max="9724" width="13.5" style="415" customWidth="1"/>
    <col min="9725" max="9725" width="11.625" style="415" customWidth="1"/>
    <col min="9726" max="9977" width="11" style="415"/>
    <col min="9978" max="9978" width="34.375" style="415" customWidth="1"/>
    <col min="9979" max="9979" width="14.625" style="415" customWidth="1"/>
    <col min="9980" max="9980" width="13.5" style="415" customWidth="1"/>
    <col min="9981" max="9981" width="11.625" style="415" customWidth="1"/>
    <col min="9982" max="10233" width="11" style="415"/>
    <col min="10234" max="10234" width="34.375" style="415" customWidth="1"/>
    <col min="10235" max="10235" width="14.625" style="415" customWidth="1"/>
    <col min="10236" max="10236" width="13.5" style="415" customWidth="1"/>
    <col min="10237" max="10237" width="11.625" style="415" customWidth="1"/>
    <col min="10238" max="10489" width="11" style="415"/>
    <col min="10490" max="10490" width="34.375" style="415" customWidth="1"/>
    <col min="10491" max="10491" width="14.625" style="415" customWidth="1"/>
    <col min="10492" max="10492" width="13.5" style="415" customWidth="1"/>
    <col min="10493" max="10493" width="11.625" style="415" customWidth="1"/>
    <col min="10494" max="10745" width="11" style="415"/>
    <col min="10746" max="10746" width="34.375" style="415" customWidth="1"/>
    <col min="10747" max="10747" width="14.625" style="415" customWidth="1"/>
    <col min="10748" max="10748" width="13.5" style="415" customWidth="1"/>
    <col min="10749" max="10749" width="11.625" style="415" customWidth="1"/>
    <col min="10750" max="11001" width="11" style="415"/>
    <col min="11002" max="11002" width="34.375" style="415" customWidth="1"/>
    <col min="11003" max="11003" width="14.625" style="415" customWidth="1"/>
    <col min="11004" max="11004" width="13.5" style="415" customWidth="1"/>
    <col min="11005" max="11005" width="11.625" style="415" customWidth="1"/>
    <col min="11006" max="11257" width="11" style="415"/>
    <col min="11258" max="11258" width="34.375" style="415" customWidth="1"/>
    <col min="11259" max="11259" width="14.625" style="415" customWidth="1"/>
    <col min="11260" max="11260" width="13.5" style="415" customWidth="1"/>
    <col min="11261" max="11261" width="11.625" style="415" customWidth="1"/>
    <col min="11262" max="11513" width="11" style="415"/>
    <col min="11514" max="11514" width="34.375" style="415" customWidth="1"/>
    <col min="11515" max="11515" width="14.625" style="415" customWidth="1"/>
    <col min="11516" max="11516" width="13.5" style="415" customWidth="1"/>
    <col min="11517" max="11517" width="11.625" style="415" customWidth="1"/>
    <col min="11518" max="11769" width="11" style="415"/>
    <col min="11770" max="11770" width="34.375" style="415" customWidth="1"/>
    <col min="11771" max="11771" width="14.625" style="415" customWidth="1"/>
    <col min="11772" max="11772" width="13.5" style="415" customWidth="1"/>
    <col min="11773" max="11773" width="11.625" style="415" customWidth="1"/>
    <col min="11774" max="12025" width="11" style="415"/>
    <col min="12026" max="12026" width="34.375" style="415" customWidth="1"/>
    <col min="12027" max="12027" width="14.625" style="415" customWidth="1"/>
    <col min="12028" max="12028" width="13.5" style="415" customWidth="1"/>
    <col min="12029" max="12029" width="11.625" style="415" customWidth="1"/>
    <col min="12030" max="12281" width="11" style="415"/>
    <col min="12282" max="12282" width="34.375" style="415" customWidth="1"/>
    <col min="12283" max="12283" width="14.625" style="415" customWidth="1"/>
    <col min="12284" max="12284" width="13.5" style="415" customWidth="1"/>
    <col min="12285" max="12285" width="11.625" style="415" customWidth="1"/>
    <col min="12286" max="12537" width="11" style="415"/>
    <col min="12538" max="12538" width="34.375" style="415" customWidth="1"/>
    <col min="12539" max="12539" width="14.625" style="415" customWidth="1"/>
    <col min="12540" max="12540" width="13.5" style="415" customWidth="1"/>
    <col min="12541" max="12541" width="11.625" style="415" customWidth="1"/>
    <col min="12542" max="12793" width="11" style="415"/>
    <col min="12794" max="12794" width="34.375" style="415" customWidth="1"/>
    <col min="12795" max="12795" width="14.625" style="415" customWidth="1"/>
    <col min="12796" max="12796" width="13.5" style="415" customWidth="1"/>
    <col min="12797" max="12797" width="11.625" style="415" customWidth="1"/>
    <col min="12798" max="13049" width="11" style="415"/>
    <col min="13050" max="13050" width="34.375" style="415" customWidth="1"/>
    <col min="13051" max="13051" width="14.625" style="415" customWidth="1"/>
    <col min="13052" max="13052" width="13.5" style="415" customWidth="1"/>
    <col min="13053" max="13053" width="11.625" style="415" customWidth="1"/>
    <col min="13054" max="13305" width="11" style="415"/>
    <col min="13306" max="13306" width="34.375" style="415" customWidth="1"/>
    <col min="13307" max="13307" width="14.625" style="415" customWidth="1"/>
    <col min="13308" max="13308" width="13.5" style="415" customWidth="1"/>
    <col min="13309" max="13309" width="11.625" style="415" customWidth="1"/>
    <col min="13310" max="13561" width="11" style="415"/>
    <col min="13562" max="13562" width="34.375" style="415" customWidth="1"/>
    <col min="13563" max="13563" width="14.625" style="415" customWidth="1"/>
    <col min="13564" max="13564" width="13.5" style="415" customWidth="1"/>
    <col min="13565" max="13565" width="11.625" style="415" customWidth="1"/>
    <col min="13566" max="13817" width="11" style="415"/>
    <col min="13818" max="13818" width="34.375" style="415" customWidth="1"/>
    <col min="13819" max="13819" width="14.625" style="415" customWidth="1"/>
    <col min="13820" max="13820" width="13.5" style="415" customWidth="1"/>
    <col min="13821" max="13821" width="11.625" style="415" customWidth="1"/>
    <col min="13822" max="14073" width="11" style="415"/>
    <col min="14074" max="14074" width="34.375" style="415" customWidth="1"/>
    <col min="14075" max="14075" width="14.625" style="415" customWidth="1"/>
    <col min="14076" max="14076" width="13.5" style="415" customWidth="1"/>
    <col min="14077" max="14077" width="11.625" style="415" customWidth="1"/>
    <col min="14078" max="14329" width="11" style="415"/>
    <col min="14330" max="14330" width="34.375" style="415" customWidth="1"/>
    <col min="14331" max="14331" width="14.625" style="415" customWidth="1"/>
    <col min="14332" max="14332" width="13.5" style="415" customWidth="1"/>
    <col min="14333" max="14333" width="11.625" style="415" customWidth="1"/>
    <col min="14334" max="14585" width="11" style="415"/>
    <col min="14586" max="14586" width="34.375" style="415" customWidth="1"/>
    <col min="14587" max="14587" width="14.625" style="415" customWidth="1"/>
    <col min="14588" max="14588" width="13.5" style="415" customWidth="1"/>
    <col min="14589" max="14589" width="11.625" style="415" customWidth="1"/>
    <col min="14590" max="14841" width="11" style="415"/>
    <col min="14842" max="14842" width="34.375" style="415" customWidth="1"/>
    <col min="14843" max="14843" width="14.625" style="415" customWidth="1"/>
    <col min="14844" max="14844" width="13.5" style="415" customWidth="1"/>
    <col min="14845" max="14845" width="11.625" style="415" customWidth="1"/>
    <col min="14846" max="15097" width="11" style="415"/>
    <col min="15098" max="15098" width="34.375" style="415" customWidth="1"/>
    <col min="15099" max="15099" width="14.625" style="415" customWidth="1"/>
    <col min="15100" max="15100" width="13.5" style="415" customWidth="1"/>
    <col min="15101" max="15101" width="11.625" style="415" customWidth="1"/>
    <col min="15102" max="15353" width="11" style="415"/>
    <col min="15354" max="15354" width="34.375" style="415" customWidth="1"/>
    <col min="15355" max="15355" width="14.625" style="415" customWidth="1"/>
    <col min="15356" max="15356" width="13.5" style="415" customWidth="1"/>
    <col min="15357" max="15357" width="11.625" style="415" customWidth="1"/>
    <col min="15358" max="15609" width="11" style="415"/>
    <col min="15610" max="15610" width="34.375" style="415" customWidth="1"/>
    <col min="15611" max="15611" width="14.625" style="415" customWidth="1"/>
    <col min="15612" max="15612" width="13.5" style="415" customWidth="1"/>
    <col min="15613" max="15613" width="11.625" style="415" customWidth="1"/>
    <col min="15614" max="15865" width="11" style="415"/>
    <col min="15866" max="15866" width="34.375" style="415" customWidth="1"/>
    <col min="15867" max="15867" width="14.625" style="415" customWidth="1"/>
    <col min="15868" max="15868" width="13.5" style="415" customWidth="1"/>
    <col min="15869" max="15869" width="11.625" style="415" customWidth="1"/>
    <col min="15870" max="16121" width="11" style="415"/>
    <col min="16122" max="16122" width="34.375" style="415" customWidth="1"/>
    <col min="16123" max="16123" width="14.625" style="415" customWidth="1"/>
    <col min="16124" max="16124" width="13.5" style="415" customWidth="1"/>
    <col min="16125" max="16125" width="11.625" style="415" customWidth="1"/>
    <col min="16126" max="16384" width="11" style="415"/>
  </cols>
  <sheetData>
    <row r="1" spans="1:5" ht="30" customHeight="1" thickBot="1">
      <c r="A1" s="1285" t="s">
        <v>1860</v>
      </c>
      <c r="B1" s="1285"/>
      <c r="C1" s="1285"/>
      <c r="D1" s="1285"/>
    </row>
    <row r="2" spans="1:5">
      <c r="A2" s="1286" t="s">
        <v>1519</v>
      </c>
      <c r="B2" s="880" t="s">
        <v>1560</v>
      </c>
      <c r="C2" s="880" t="s">
        <v>1561</v>
      </c>
      <c r="D2" s="881" t="s">
        <v>1562</v>
      </c>
    </row>
    <row r="3" spans="1:5">
      <c r="A3" s="1287"/>
      <c r="B3" s="878" t="s">
        <v>7</v>
      </c>
      <c r="C3" s="878" t="s">
        <v>7</v>
      </c>
      <c r="D3" s="746" t="s">
        <v>7</v>
      </c>
    </row>
    <row r="4" spans="1:5">
      <c r="A4" s="728" t="s">
        <v>1578</v>
      </c>
      <c r="B4" s="879">
        <v>126</v>
      </c>
      <c r="C4" s="879">
        <v>111</v>
      </c>
      <c r="D4" s="729">
        <v>101</v>
      </c>
    </row>
    <row r="5" spans="1:5">
      <c r="A5" s="726" t="s">
        <v>681</v>
      </c>
      <c r="B5" s="879">
        <v>70</v>
      </c>
      <c r="C5" s="879">
        <v>78</v>
      </c>
      <c r="D5" s="729">
        <v>56</v>
      </c>
    </row>
    <row r="6" spans="1:5">
      <c r="A6" s="726" t="s">
        <v>1579</v>
      </c>
      <c r="B6" s="879">
        <v>20</v>
      </c>
      <c r="C6" s="879">
        <v>17</v>
      </c>
      <c r="D6" s="729">
        <v>24</v>
      </c>
    </row>
    <row r="7" spans="1:5" ht="13.5" thickBot="1">
      <c r="A7" s="730" t="s">
        <v>1532</v>
      </c>
      <c r="B7" s="731">
        <v>36</v>
      </c>
      <c r="C7" s="731">
        <v>16</v>
      </c>
      <c r="D7" s="732">
        <v>21</v>
      </c>
    </row>
    <row r="8" spans="1:5">
      <c r="A8" s="434" t="s">
        <v>1644</v>
      </c>
      <c r="B8" s="433"/>
    </row>
    <row r="9" spans="1:5">
      <c r="A9" s="432"/>
    </row>
    <row r="10" spans="1:5">
      <c r="A10" s="432"/>
    </row>
    <row r="11" spans="1:5">
      <c r="A11" s="432"/>
    </row>
    <row r="12" spans="1:5">
      <c r="A12" s="432"/>
    </row>
    <row r="14" spans="1:5">
      <c r="A14" s="432"/>
    </row>
    <row r="15" spans="1:5">
      <c r="E15" s="435"/>
    </row>
    <row r="16" spans="1:5" hidden="1"/>
  </sheetData>
  <mergeCells count="2">
    <mergeCell ref="A1:D1"/>
    <mergeCell ref="A2:A3"/>
  </mergeCells>
  <pageMargins left="0.7" right="0.7" top="0.78740157499999996" bottom="0.78740157499999996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workbookViewId="0">
      <selection activeCell="A33" sqref="A33"/>
    </sheetView>
  </sheetViews>
  <sheetFormatPr baseColWidth="10" defaultRowHeight="12.75"/>
  <cols>
    <col min="1" max="1" width="23.375" style="882" customWidth="1"/>
    <col min="2" max="2" width="12.25" style="882" customWidth="1"/>
    <col min="3" max="3" width="13.625" style="882" customWidth="1"/>
    <col min="4" max="8" width="7.5" style="882" customWidth="1"/>
    <col min="9" max="254" width="11" style="882"/>
    <col min="255" max="255" width="23.375" style="882" customWidth="1"/>
    <col min="256" max="256" width="12.25" style="882" customWidth="1"/>
    <col min="257" max="257" width="13.625" style="882" customWidth="1"/>
    <col min="258" max="510" width="11" style="882"/>
    <col min="511" max="511" width="23.375" style="882" customWidth="1"/>
    <col min="512" max="512" width="12.25" style="882" customWidth="1"/>
    <col min="513" max="513" width="13.625" style="882" customWidth="1"/>
    <col min="514" max="766" width="11" style="882"/>
    <col min="767" max="767" width="23.375" style="882" customWidth="1"/>
    <col min="768" max="768" width="12.25" style="882" customWidth="1"/>
    <col min="769" max="769" width="13.625" style="882" customWidth="1"/>
    <col min="770" max="1022" width="11" style="882"/>
    <col min="1023" max="1023" width="23.375" style="882" customWidth="1"/>
    <col min="1024" max="1024" width="12.25" style="882" customWidth="1"/>
    <col min="1025" max="1025" width="13.625" style="882" customWidth="1"/>
    <col min="1026" max="1278" width="11" style="882"/>
    <col min="1279" max="1279" width="23.375" style="882" customWidth="1"/>
    <col min="1280" max="1280" width="12.25" style="882" customWidth="1"/>
    <col min="1281" max="1281" width="13.625" style="882" customWidth="1"/>
    <col min="1282" max="1534" width="11" style="882"/>
    <col min="1535" max="1535" width="23.375" style="882" customWidth="1"/>
    <col min="1536" max="1536" width="12.25" style="882" customWidth="1"/>
    <col min="1537" max="1537" width="13.625" style="882" customWidth="1"/>
    <col min="1538" max="1790" width="11" style="882"/>
    <col min="1791" max="1791" width="23.375" style="882" customWidth="1"/>
    <col min="1792" max="1792" width="12.25" style="882" customWidth="1"/>
    <col min="1793" max="1793" width="13.625" style="882" customWidth="1"/>
    <col min="1794" max="2046" width="11" style="882"/>
    <col min="2047" max="2047" width="23.375" style="882" customWidth="1"/>
    <col min="2048" max="2048" width="12.25" style="882" customWidth="1"/>
    <col min="2049" max="2049" width="13.625" style="882" customWidth="1"/>
    <col min="2050" max="2302" width="11" style="882"/>
    <col min="2303" max="2303" width="23.375" style="882" customWidth="1"/>
    <col min="2304" max="2304" width="12.25" style="882" customWidth="1"/>
    <col min="2305" max="2305" width="13.625" style="882" customWidth="1"/>
    <col min="2306" max="2558" width="11" style="882"/>
    <col min="2559" max="2559" width="23.375" style="882" customWidth="1"/>
    <col min="2560" max="2560" width="12.25" style="882" customWidth="1"/>
    <col min="2561" max="2561" width="13.625" style="882" customWidth="1"/>
    <col min="2562" max="2814" width="11" style="882"/>
    <col min="2815" max="2815" width="23.375" style="882" customWidth="1"/>
    <col min="2816" max="2816" width="12.25" style="882" customWidth="1"/>
    <col min="2817" max="2817" width="13.625" style="882" customWidth="1"/>
    <col min="2818" max="3070" width="11" style="882"/>
    <col min="3071" max="3071" width="23.375" style="882" customWidth="1"/>
    <col min="3072" max="3072" width="12.25" style="882" customWidth="1"/>
    <col min="3073" max="3073" width="13.625" style="882" customWidth="1"/>
    <col min="3074" max="3326" width="11" style="882"/>
    <col min="3327" max="3327" width="23.375" style="882" customWidth="1"/>
    <col min="3328" max="3328" width="12.25" style="882" customWidth="1"/>
    <col min="3329" max="3329" width="13.625" style="882" customWidth="1"/>
    <col min="3330" max="3582" width="11" style="882"/>
    <col min="3583" max="3583" width="23.375" style="882" customWidth="1"/>
    <col min="3584" max="3584" width="12.25" style="882" customWidth="1"/>
    <col min="3585" max="3585" width="13.625" style="882" customWidth="1"/>
    <col min="3586" max="3838" width="11" style="882"/>
    <col min="3839" max="3839" width="23.375" style="882" customWidth="1"/>
    <col min="3840" max="3840" width="12.25" style="882" customWidth="1"/>
    <col min="3841" max="3841" width="13.625" style="882" customWidth="1"/>
    <col min="3842" max="4094" width="11" style="882"/>
    <col min="4095" max="4095" width="23.375" style="882" customWidth="1"/>
    <col min="4096" max="4096" width="12.25" style="882" customWidth="1"/>
    <col min="4097" max="4097" width="13.625" style="882" customWidth="1"/>
    <col min="4098" max="4350" width="11" style="882"/>
    <col min="4351" max="4351" width="23.375" style="882" customWidth="1"/>
    <col min="4352" max="4352" width="12.25" style="882" customWidth="1"/>
    <col min="4353" max="4353" width="13.625" style="882" customWidth="1"/>
    <col min="4354" max="4606" width="11" style="882"/>
    <col min="4607" max="4607" width="23.375" style="882" customWidth="1"/>
    <col min="4608" max="4608" width="12.25" style="882" customWidth="1"/>
    <col min="4609" max="4609" width="13.625" style="882" customWidth="1"/>
    <col min="4610" max="4862" width="11" style="882"/>
    <col min="4863" max="4863" width="23.375" style="882" customWidth="1"/>
    <col min="4864" max="4864" width="12.25" style="882" customWidth="1"/>
    <col min="4865" max="4865" width="13.625" style="882" customWidth="1"/>
    <col min="4866" max="5118" width="11" style="882"/>
    <col min="5119" max="5119" width="23.375" style="882" customWidth="1"/>
    <col min="5120" max="5120" width="12.25" style="882" customWidth="1"/>
    <col min="5121" max="5121" width="13.625" style="882" customWidth="1"/>
    <col min="5122" max="5374" width="11" style="882"/>
    <col min="5375" max="5375" width="23.375" style="882" customWidth="1"/>
    <col min="5376" max="5376" width="12.25" style="882" customWidth="1"/>
    <col min="5377" max="5377" width="13.625" style="882" customWidth="1"/>
    <col min="5378" max="5630" width="11" style="882"/>
    <col min="5631" max="5631" width="23.375" style="882" customWidth="1"/>
    <col min="5632" max="5632" width="12.25" style="882" customWidth="1"/>
    <col min="5633" max="5633" width="13.625" style="882" customWidth="1"/>
    <col min="5634" max="5886" width="11" style="882"/>
    <col min="5887" max="5887" width="23.375" style="882" customWidth="1"/>
    <col min="5888" max="5888" width="12.25" style="882" customWidth="1"/>
    <col min="5889" max="5889" width="13.625" style="882" customWidth="1"/>
    <col min="5890" max="6142" width="11" style="882"/>
    <col min="6143" max="6143" width="23.375" style="882" customWidth="1"/>
    <col min="6144" max="6144" width="12.25" style="882" customWidth="1"/>
    <col min="6145" max="6145" width="13.625" style="882" customWidth="1"/>
    <col min="6146" max="6398" width="11" style="882"/>
    <col min="6399" max="6399" width="23.375" style="882" customWidth="1"/>
    <col min="6400" max="6400" width="12.25" style="882" customWidth="1"/>
    <col min="6401" max="6401" width="13.625" style="882" customWidth="1"/>
    <col min="6402" max="6654" width="11" style="882"/>
    <col min="6655" max="6655" width="23.375" style="882" customWidth="1"/>
    <col min="6656" max="6656" width="12.25" style="882" customWidth="1"/>
    <col min="6657" max="6657" width="13.625" style="882" customWidth="1"/>
    <col min="6658" max="6910" width="11" style="882"/>
    <col min="6911" max="6911" width="23.375" style="882" customWidth="1"/>
    <col min="6912" max="6912" width="12.25" style="882" customWidth="1"/>
    <col min="6913" max="6913" width="13.625" style="882" customWidth="1"/>
    <col min="6914" max="7166" width="11" style="882"/>
    <col min="7167" max="7167" width="23.375" style="882" customWidth="1"/>
    <col min="7168" max="7168" width="12.25" style="882" customWidth="1"/>
    <col min="7169" max="7169" width="13.625" style="882" customWidth="1"/>
    <col min="7170" max="7422" width="11" style="882"/>
    <col min="7423" max="7423" width="23.375" style="882" customWidth="1"/>
    <col min="7424" max="7424" width="12.25" style="882" customWidth="1"/>
    <col min="7425" max="7425" width="13.625" style="882" customWidth="1"/>
    <col min="7426" max="7678" width="11" style="882"/>
    <col min="7679" max="7679" width="23.375" style="882" customWidth="1"/>
    <col min="7680" max="7680" width="12.25" style="882" customWidth="1"/>
    <col min="7681" max="7681" width="13.625" style="882" customWidth="1"/>
    <col min="7682" max="7934" width="11" style="882"/>
    <col min="7935" max="7935" width="23.375" style="882" customWidth="1"/>
    <col min="7936" max="7936" width="12.25" style="882" customWidth="1"/>
    <col min="7937" max="7937" width="13.625" style="882" customWidth="1"/>
    <col min="7938" max="8190" width="11" style="882"/>
    <col min="8191" max="8191" width="23.375" style="882" customWidth="1"/>
    <col min="8192" max="8192" width="12.25" style="882" customWidth="1"/>
    <col min="8193" max="8193" width="13.625" style="882" customWidth="1"/>
    <col min="8194" max="8446" width="11" style="882"/>
    <col min="8447" max="8447" width="23.375" style="882" customWidth="1"/>
    <col min="8448" max="8448" width="12.25" style="882" customWidth="1"/>
    <col min="8449" max="8449" width="13.625" style="882" customWidth="1"/>
    <col min="8450" max="8702" width="11" style="882"/>
    <col min="8703" max="8703" width="23.375" style="882" customWidth="1"/>
    <col min="8704" max="8704" width="12.25" style="882" customWidth="1"/>
    <col min="8705" max="8705" width="13.625" style="882" customWidth="1"/>
    <col min="8706" max="8958" width="11" style="882"/>
    <col min="8959" max="8959" width="23.375" style="882" customWidth="1"/>
    <col min="8960" max="8960" width="12.25" style="882" customWidth="1"/>
    <col min="8961" max="8961" width="13.625" style="882" customWidth="1"/>
    <col min="8962" max="9214" width="11" style="882"/>
    <col min="9215" max="9215" width="23.375" style="882" customWidth="1"/>
    <col min="9216" max="9216" width="12.25" style="882" customWidth="1"/>
    <col min="9217" max="9217" width="13.625" style="882" customWidth="1"/>
    <col min="9218" max="9470" width="11" style="882"/>
    <col min="9471" max="9471" width="23.375" style="882" customWidth="1"/>
    <col min="9472" max="9472" width="12.25" style="882" customWidth="1"/>
    <col min="9473" max="9473" width="13.625" style="882" customWidth="1"/>
    <col min="9474" max="9726" width="11" style="882"/>
    <col min="9727" max="9727" width="23.375" style="882" customWidth="1"/>
    <col min="9728" max="9728" width="12.25" style="882" customWidth="1"/>
    <col min="9729" max="9729" width="13.625" style="882" customWidth="1"/>
    <col min="9730" max="9982" width="11" style="882"/>
    <col min="9983" max="9983" width="23.375" style="882" customWidth="1"/>
    <col min="9984" max="9984" width="12.25" style="882" customWidth="1"/>
    <col min="9985" max="9985" width="13.625" style="882" customWidth="1"/>
    <col min="9986" max="10238" width="11" style="882"/>
    <col min="10239" max="10239" width="23.375" style="882" customWidth="1"/>
    <col min="10240" max="10240" width="12.25" style="882" customWidth="1"/>
    <col min="10241" max="10241" width="13.625" style="882" customWidth="1"/>
    <col min="10242" max="10494" width="11" style="882"/>
    <col min="10495" max="10495" width="23.375" style="882" customWidth="1"/>
    <col min="10496" max="10496" width="12.25" style="882" customWidth="1"/>
    <col min="10497" max="10497" width="13.625" style="882" customWidth="1"/>
    <col min="10498" max="10750" width="11" style="882"/>
    <col min="10751" max="10751" width="23.375" style="882" customWidth="1"/>
    <col min="10752" max="10752" width="12.25" style="882" customWidth="1"/>
    <col min="10753" max="10753" width="13.625" style="882" customWidth="1"/>
    <col min="10754" max="11006" width="11" style="882"/>
    <col min="11007" max="11007" width="23.375" style="882" customWidth="1"/>
    <col min="11008" max="11008" width="12.25" style="882" customWidth="1"/>
    <col min="11009" max="11009" width="13.625" style="882" customWidth="1"/>
    <col min="11010" max="11262" width="11" style="882"/>
    <col min="11263" max="11263" width="23.375" style="882" customWidth="1"/>
    <col min="11264" max="11264" width="12.25" style="882" customWidth="1"/>
    <col min="11265" max="11265" width="13.625" style="882" customWidth="1"/>
    <col min="11266" max="11518" width="11" style="882"/>
    <col min="11519" max="11519" width="23.375" style="882" customWidth="1"/>
    <col min="11520" max="11520" width="12.25" style="882" customWidth="1"/>
    <col min="11521" max="11521" width="13.625" style="882" customWidth="1"/>
    <col min="11522" max="11774" width="11" style="882"/>
    <col min="11775" max="11775" width="23.375" style="882" customWidth="1"/>
    <col min="11776" max="11776" width="12.25" style="882" customWidth="1"/>
    <col min="11777" max="11777" width="13.625" style="882" customWidth="1"/>
    <col min="11778" max="12030" width="11" style="882"/>
    <col min="12031" max="12031" width="23.375" style="882" customWidth="1"/>
    <col min="12032" max="12032" width="12.25" style="882" customWidth="1"/>
    <col min="12033" max="12033" width="13.625" style="882" customWidth="1"/>
    <col min="12034" max="12286" width="11" style="882"/>
    <col min="12287" max="12287" width="23.375" style="882" customWidth="1"/>
    <col min="12288" max="12288" width="12.25" style="882" customWidth="1"/>
    <col min="12289" max="12289" width="13.625" style="882" customWidth="1"/>
    <col min="12290" max="12542" width="11" style="882"/>
    <col min="12543" max="12543" width="23.375" style="882" customWidth="1"/>
    <col min="12544" max="12544" width="12.25" style="882" customWidth="1"/>
    <col min="12545" max="12545" width="13.625" style="882" customWidth="1"/>
    <col min="12546" max="12798" width="11" style="882"/>
    <col min="12799" max="12799" width="23.375" style="882" customWidth="1"/>
    <col min="12800" max="12800" width="12.25" style="882" customWidth="1"/>
    <col min="12801" max="12801" width="13.625" style="882" customWidth="1"/>
    <col min="12802" max="13054" width="11" style="882"/>
    <col min="13055" max="13055" width="23.375" style="882" customWidth="1"/>
    <col min="13056" max="13056" width="12.25" style="882" customWidth="1"/>
    <col min="13057" max="13057" width="13.625" style="882" customWidth="1"/>
    <col min="13058" max="13310" width="11" style="882"/>
    <col min="13311" max="13311" width="23.375" style="882" customWidth="1"/>
    <col min="13312" max="13312" width="12.25" style="882" customWidth="1"/>
    <col min="13313" max="13313" width="13.625" style="882" customWidth="1"/>
    <col min="13314" max="13566" width="11" style="882"/>
    <col min="13567" max="13567" width="23.375" style="882" customWidth="1"/>
    <col min="13568" max="13568" width="12.25" style="882" customWidth="1"/>
    <col min="13569" max="13569" width="13.625" style="882" customWidth="1"/>
    <col min="13570" max="13822" width="11" style="882"/>
    <col min="13823" max="13823" width="23.375" style="882" customWidth="1"/>
    <col min="13824" max="13824" width="12.25" style="882" customWidth="1"/>
    <col min="13825" max="13825" width="13.625" style="882" customWidth="1"/>
    <col min="13826" max="14078" width="11" style="882"/>
    <col min="14079" max="14079" width="23.375" style="882" customWidth="1"/>
    <col min="14080" max="14080" width="12.25" style="882" customWidth="1"/>
    <col min="14081" max="14081" width="13.625" style="882" customWidth="1"/>
    <col min="14082" max="14334" width="11" style="882"/>
    <col min="14335" max="14335" width="23.375" style="882" customWidth="1"/>
    <col min="14336" max="14336" width="12.25" style="882" customWidth="1"/>
    <col min="14337" max="14337" width="13.625" style="882" customWidth="1"/>
    <col min="14338" max="14590" width="11" style="882"/>
    <col min="14591" max="14591" width="23.375" style="882" customWidth="1"/>
    <col min="14592" max="14592" width="12.25" style="882" customWidth="1"/>
    <col min="14593" max="14593" width="13.625" style="882" customWidth="1"/>
    <col min="14594" max="14846" width="11" style="882"/>
    <col min="14847" max="14847" width="23.375" style="882" customWidth="1"/>
    <col min="14848" max="14848" width="12.25" style="882" customWidth="1"/>
    <col min="14849" max="14849" width="13.625" style="882" customWidth="1"/>
    <col min="14850" max="15102" width="11" style="882"/>
    <col min="15103" max="15103" width="23.375" style="882" customWidth="1"/>
    <col min="15104" max="15104" width="12.25" style="882" customWidth="1"/>
    <col min="15105" max="15105" width="13.625" style="882" customWidth="1"/>
    <col min="15106" max="15358" width="11" style="882"/>
    <col min="15359" max="15359" width="23.375" style="882" customWidth="1"/>
    <col min="15360" max="15360" width="12.25" style="882" customWidth="1"/>
    <col min="15361" max="15361" width="13.625" style="882" customWidth="1"/>
    <col min="15362" max="15614" width="11" style="882"/>
    <col min="15615" max="15615" width="23.375" style="882" customWidth="1"/>
    <col min="15616" max="15616" width="12.25" style="882" customWidth="1"/>
    <col min="15617" max="15617" width="13.625" style="882" customWidth="1"/>
    <col min="15618" max="15870" width="11" style="882"/>
    <col min="15871" max="15871" width="23.375" style="882" customWidth="1"/>
    <col min="15872" max="15872" width="12.25" style="882" customWidth="1"/>
    <col min="15873" max="15873" width="13.625" style="882" customWidth="1"/>
    <col min="15874" max="16126" width="11" style="882"/>
    <col min="16127" max="16127" width="23.375" style="882" customWidth="1"/>
    <col min="16128" max="16128" width="12.25" style="882" customWidth="1"/>
    <col min="16129" max="16129" width="13.625" style="882" customWidth="1"/>
    <col min="16130" max="16384" width="11" style="882"/>
  </cols>
  <sheetData>
    <row r="1" spans="1:10" s="340" customFormat="1" ht="30" customHeight="1">
      <c r="A1" s="1289" t="s">
        <v>1916</v>
      </c>
      <c r="B1" s="1289"/>
      <c r="C1" s="1289"/>
      <c r="D1" s="1289"/>
      <c r="E1" s="1289"/>
      <c r="F1" s="1289"/>
      <c r="G1" s="1289"/>
      <c r="H1" s="1289"/>
      <c r="I1" s="1289"/>
      <c r="J1" s="1289"/>
    </row>
    <row r="2" spans="1:10" ht="14.25" customHeight="1">
      <c r="A2" s="1290" t="s">
        <v>774</v>
      </c>
      <c r="B2" s="1288" t="s">
        <v>533</v>
      </c>
      <c r="C2" s="1288"/>
      <c r="D2" s="1288" t="s">
        <v>936</v>
      </c>
      <c r="E2" s="1288"/>
      <c r="F2" s="1288"/>
      <c r="G2" s="1288"/>
      <c r="H2" s="1288"/>
      <c r="I2" s="1288" t="s">
        <v>1649</v>
      </c>
      <c r="J2" s="1288"/>
    </row>
    <row r="3" spans="1:10" ht="25.5">
      <c r="A3" s="1291"/>
      <c r="B3" s="883" t="s">
        <v>832</v>
      </c>
      <c r="C3" s="884" t="s">
        <v>833</v>
      </c>
      <c r="D3" s="884" t="s">
        <v>834</v>
      </c>
      <c r="E3" s="884" t="s">
        <v>835</v>
      </c>
      <c r="F3" s="884" t="s">
        <v>836</v>
      </c>
      <c r="G3" s="884" t="s">
        <v>837</v>
      </c>
      <c r="H3" s="884" t="s">
        <v>838</v>
      </c>
      <c r="I3" s="883" t="s">
        <v>839</v>
      </c>
      <c r="J3" s="883" t="s">
        <v>840</v>
      </c>
    </row>
    <row r="4" spans="1:10">
      <c r="A4" s="884" t="s">
        <v>841</v>
      </c>
      <c r="B4" s="885">
        <v>258</v>
      </c>
      <c r="C4" s="885">
        <v>395</v>
      </c>
      <c r="D4" s="527">
        <v>11</v>
      </c>
      <c r="E4" s="527">
        <v>56</v>
      </c>
      <c r="F4" s="527">
        <v>17</v>
      </c>
      <c r="G4" s="527">
        <v>19</v>
      </c>
      <c r="H4" s="527">
        <v>155</v>
      </c>
      <c r="I4" s="527">
        <f>SUM(D4:H4)</f>
        <v>258</v>
      </c>
      <c r="J4" s="530">
        <f t="shared" ref="J4:J25" si="0">B4/C4</f>
        <v>0.65316455696202536</v>
      </c>
    </row>
    <row r="5" spans="1:10">
      <c r="A5" s="884" t="s">
        <v>842</v>
      </c>
      <c r="B5" s="885">
        <v>179</v>
      </c>
      <c r="C5" s="885">
        <v>224</v>
      </c>
      <c r="D5" s="885">
        <v>16</v>
      </c>
      <c r="E5" s="885">
        <v>22</v>
      </c>
      <c r="F5" s="885">
        <v>27</v>
      </c>
      <c r="G5" s="885">
        <v>20</v>
      </c>
      <c r="H5" s="885">
        <v>94</v>
      </c>
      <c r="I5" s="885">
        <f t="shared" ref="I5:I24" si="1">SUM(D5:H5)</f>
        <v>179</v>
      </c>
      <c r="J5" s="530">
        <f t="shared" si="0"/>
        <v>0.7991071428571429</v>
      </c>
    </row>
    <row r="6" spans="1:10">
      <c r="A6" s="884" t="s">
        <v>813</v>
      </c>
      <c r="B6" s="885">
        <v>69</v>
      </c>
      <c r="C6" s="885">
        <v>127</v>
      </c>
      <c r="D6" s="885">
        <v>1</v>
      </c>
      <c r="E6" s="885">
        <v>13</v>
      </c>
      <c r="F6" s="885">
        <v>12</v>
      </c>
      <c r="G6" s="885">
        <v>14</v>
      </c>
      <c r="H6" s="885">
        <v>29</v>
      </c>
      <c r="I6" s="885">
        <f t="shared" si="1"/>
        <v>69</v>
      </c>
      <c r="J6" s="530">
        <f t="shared" si="0"/>
        <v>0.54330708661417326</v>
      </c>
    </row>
    <row r="7" spans="1:10">
      <c r="A7" s="884" t="s">
        <v>843</v>
      </c>
      <c r="B7" s="885">
        <v>165</v>
      </c>
      <c r="C7" s="885">
        <v>267</v>
      </c>
      <c r="D7" s="885">
        <v>4</v>
      </c>
      <c r="E7" s="885">
        <v>28</v>
      </c>
      <c r="F7" s="885">
        <v>26</v>
      </c>
      <c r="G7" s="885">
        <v>11</v>
      </c>
      <c r="H7" s="885">
        <v>96</v>
      </c>
      <c r="I7" s="885">
        <f t="shared" si="1"/>
        <v>165</v>
      </c>
      <c r="J7" s="530">
        <f t="shared" si="0"/>
        <v>0.6179775280898876</v>
      </c>
    </row>
    <row r="8" spans="1:10">
      <c r="A8" s="884" t="s">
        <v>844</v>
      </c>
      <c r="B8" s="885">
        <v>109</v>
      </c>
      <c r="C8" s="885">
        <v>232</v>
      </c>
      <c r="D8" s="527">
        <v>0</v>
      </c>
      <c r="E8" s="527">
        <v>38</v>
      </c>
      <c r="F8" s="527">
        <v>25</v>
      </c>
      <c r="G8" s="527">
        <v>12</v>
      </c>
      <c r="H8" s="527">
        <v>34</v>
      </c>
      <c r="I8" s="527">
        <f t="shared" si="1"/>
        <v>109</v>
      </c>
      <c r="J8" s="530">
        <f t="shared" si="0"/>
        <v>0.46982758620689657</v>
      </c>
    </row>
    <row r="9" spans="1:10">
      <c r="A9" s="884" t="s">
        <v>845</v>
      </c>
      <c r="B9" s="885">
        <v>297</v>
      </c>
      <c r="C9" s="885">
        <v>376</v>
      </c>
      <c r="D9" s="886">
        <v>11</v>
      </c>
      <c r="E9" s="886">
        <v>26</v>
      </c>
      <c r="F9" s="886">
        <v>22</v>
      </c>
      <c r="G9" s="886">
        <v>16</v>
      </c>
      <c r="H9" s="886">
        <v>222</v>
      </c>
      <c r="I9" s="886">
        <f t="shared" si="1"/>
        <v>297</v>
      </c>
      <c r="J9" s="530">
        <f t="shared" si="0"/>
        <v>0.78989361702127658</v>
      </c>
    </row>
    <row r="10" spans="1:10">
      <c r="A10" s="884" t="s">
        <v>846</v>
      </c>
      <c r="B10" s="885">
        <v>72</v>
      </c>
      <c r="C10" s="885">
        <v>114</v>
      </c>
      <c r="D10" s="885">
        <v>2</v>
      </c>
      <c r="E10" s="885">
        <v>8</v>
      </c>
      <c r="F10" s="885">
        <v>12</v>
      </c>
      <c r="G10" s="885">
        <v>6</v>
      </c>
      <c r="H10" s="885">
        <v>44</v>
      </c>
      <c r="I10" s="885">
        <f t="shared" si="1"/>
        <v>72</v>
      </c>
      <c r="J10" s="530">
        <f t="shared" si="0"/>
        <v>0.63157894736842102</v>
      </c>
    </row>
    <row r="11" spans="1:10">
      <c r="A11" s="884" t="s">
        <v>728</v>
      </c>
      <c r="B11" s="885">
        <v>145</v>
      </c>
      <c r="C11" s="885">
        <v>212</v>
      </c>
      <c r="D11" s="885">
        <v>0</v>
      </c>
      <c r="E11" s="885">
        <v>19</v>
      </c>
      <c r="F11" s="885">
        <v>16</v>
      </c>
      <c r="G11" s="885">
        <v>17</v>
      </c>
      <c r="H11" s="885">
        <v>93</v>
      </c>
      <c r="I11" s="885">
        <f t="shared" si="1"/>
        <v>145</v>
      </c>
      <c r="J11" s="530">
        <f t="shared" si="0"/>
        <v>0.68396226415094341</v>
      </c>
    </row>
    <row r="12" spans="1:10">
      <c r="A12" s="884" t="s">
        <v>847</v>
      </c>
      <c r="B12" s="885">
        <v>142</v>
      </c>
      <c r="C12" s="885">
        <v>162</v>
      </c>
      <c r="D12" s="527">
        <v>1</v>
      </c>
      <c r="E12" s="527">
        <v>49</v>
      </c>
      <c r="F12" s="527">
        <v>10</v>
      </c>
      <c r="G12" s="527">
        <v>12</v>
      </c>
      <c r="H12" s="527">
        <v>70</v>
      </c>
      <c r="I12" s="527">
        <f t="shared" si="1"/>
        <v>142</v>
      </c>
      <c r="J12" s="530">
        <f t="shared" si="0"/>
        <v>0.87654320987654322</v>
      </c>
    </row>
    <row r="13" spans="1:10">
      <c r="A13" s="884" t="s">
        <v>724</v>
      </c>
      <c r="B13" s="885">
        <v>254</v>
      </c>
      <c r="C13" s="885">
        <v>255</v>
      </c>
      <c r="D13" s="527">
        <v>0</v>
      </c>
      <c r="E13" s="527">
        <v>76</v>
      </c>
      <c r="F13" s="527">
        <v>26</v>
      </c>
      <c r="G13" s="527">
        <v>38</v>
      </c>
      <c r="H13" s="527">
        <v>114</v>
      </c>
      <c r="I13" s="527">
        <f t="shared" si="1"/>
        <v>254</v>
      </c>
      <c r="J13" s="530">
        <f t="shared" si="0"/>
        <v>0.99607843137254903</v>
      </c>
    </row>
    <row r="14" spans="1:10">
      <c r="A14" s="884" t="s">
        <v>848</v>
      </c>
      <c r="B14" s="885">
        <v>142</v>
      </c>
      <c r="C14" s="885">
        <v>171</v>
      </c>
      <c r="D14" s="885">
        <v>2</v>
      </c>
      <c r="E14" s="527">
        <v>25</v>
      </c>
      <c r="F14" s="527">
        <v>25</v>
      </c>
      <c r="G14" s="527">
        <v>21</v>
      </c>
      <c r="H14" s="527">
        <v>69</v>
      </c>
      <c r="I14" s="527">
        <f t="shared" si="1"/>
        <v>142</v>
      </c>
      <c r="J14" s="530">
        <f t="shared" si="0"/>
        <v>0.83040935672514615</v>
      </c>
    </row>
    <row r="15" spans="1:10">
      <c r="A15" s="884" t="s">
        <v>737</v>
      </c>
      <c r="B15" s="885">
        <v>221</v>
      </c>
      <c r="C15" s="885">
        <v>243</v>
      </c>
      <c r="D15" s="527">
        <v>65</v>
      </c>
      <c r="E15" s="527">
        <v>22</v>
      </c>
      <c r="F15" s="527">
        <v>38</v>
      </c>
      <c r="G15" s="527">
        <v>28</v>
      </c>
      <c r="H15" s="527">
        <v>68</v>
      </c>
      <c r="I15" s="527">
        <f t="shared" si="1"/>
        <v>221</v>
      </c>
      <c r="J15" s="530">
        <f t="shared" si="0"/>
        <v>0.90946502057613166</v>
      </c>
    </row>
    <row r="16" spans="1:10">
      <c r="A16" s="884" t="s">
        <v>849</v>
      </c>
      <c r="B16" s="885">
        <v>108</v>
      </c>
      <c r="C16" s="885">
        <v>126</v>
      </c>
      <c r="D16" s="885">
        <v>0</v>
      </c>
      <c r="E16" s="885">
        <v>8</v>
      </c>
      <c r="F16" s="885">
        <v>9</v>
      </c>
      <c r="G16" s="885">
        <v>17</v>
      </c>
      <c r="H16" s="885">
        <v>74</v>
      </c>
      <c r="I16" s="885">
        <f t="shared" si="1"/>
        <v>108</v>
      </c>
      <c r="J16" s="530">
        <f t="shared" si="0"/>
        <v>0.8571428571428571</v>
      </c>
    </row>
    <row r="17" spans="1:10">
      <c r="A17" s="884" t="s">
        <v>850</v>
      </c>
      <c r="B17" s="885">
        <v>67</v>
      </c>
      <c r="C17" s="885">
        <v>135</v>
      </c>
      <c r="D17" s="885">
        <v>0</v>
      </c>
      <c r="E17" s="885">
        <v>30</v>
      </c>
      <c r="F17" s="885">
        <v>17</v>
      </c>
      <c r="G17" s="885">
        <v>5</v>
      </c>
      <c r="H17" s="885">
        <v>15</v>
      </c>
      <c r="I17" s="885">
        <f t="shared" si="1"/>
        <v>67</v>
      </c>
      <c r="J17" s="530">
        <f t="shared" si="0"/>
        <v>0.49629629629629629</v>
      </c>
    </row>
    <row r="18" spans="1:10">
      <c r="A18" s="884" t="s">
        <v>851</v>
      </c>
      <c r="B18" s="885">
        <v>239</v>
      </c>
      <c r="C18" s="885">
        <v>288</v>
      </c>
      <c r="D18" s="885">
        <v>11</v>
      </c>
      <c r="E18" s="885">
        <v>36</v>
      </c>
      <c r="F18" s="885">
        <v>29</v>
      </c>
      <c r="G18" s="885">
        <v>28</v>
      </c>
      <c r="H18" s="885">
        <v>135</v>
      </c>
      <c r="I18" s="885">
        <f t="shared" si="1"/>
        <v>239</v>
      </c>
      <c r="J18" s="530">
        <f t="shared" si="0"/>
        <v>0.82986111111111116</v>
      </c>
    </row>
    <row r="19" spans="1:10">
      <c r="A19" s="884" t="s">
        <v>852</v>
      </c>
      <c r="B19" s="885">
        <v>70</v>
      </c>
      <c r="C19" s="885">
        <v>89</v>
      </c>
      <c r="D19" s="527">
        <v>2</v>
      </c>
      <c r="E19" s="527">
        <v>1</v>
      </c>
      <c r="F19" s="527">
        <v>9</v>
      </c>
      <c r="G19" s="527">
        <v>7</v>
      </c>
      <c r="H19" s="527">
        <v>51</v>
      </c>
      <c r="I19" s="527">
        <f t="shared" si="1"/>
        <v>70</v>
      </c>
      <c r="J19" s="530">
        <f t="shared" si="0"/>
        <v>0.7865168539325843</v>
      </c>
    </row>
    <row r="20" spans="1:10">
      <c r="A20" s="884" t="s">
        <v>853</v>
      </c>
      <c r="B20" s="885">
        <v>37</v>
      </c>
      <c r="C20" s="885">
        <v>83</v>
      </c>
      <c r="D20" s="527">
        <v>5</v>
      </c>
      <c r="E20" s="527">
        <v>9</v>
      </c>
      <c r="F20" s="527">
        <v>8</v>
      </c>
      <c r="G20" s="527">
        <v>6</v>
      </c>
      <c r="H20" s="527">
        <v>9</v>
      </c>
      <c r="I20" s="527">
        <f t="shared" si="1"/>
        <v>37</v>
      </c>
      <c r="J20" s="530">
        <f t="shared" si="0"/>
        <v>0.44578313253012047</v>
      </c>
    </row>
    <row r="21" spans="1:10">
      <c r="A21" s="884" t="s">
        <v>854</v>
      </c>
      <c r="B21" s="885">
        <v>147</v>
      </c>
      <c r="C21" s="885">
        <v>199</v>
      </c>
      <c r="D21" s="527">
        <v>29</v>
      </c>
      <c r="E21" s="527">
        <v>37</v>
      </c>
      <c r="F21" s="527">
        <v>22</v>
      </c>
      <c r="G21" s="527">
        <v>14</v>
      </c>
      <c r="H21" s="527">
        <v>45</v>
      </c>
      <c r="I21" s="527">
        <f t="shared" si="1"/>
        <v>147</v>
      </c>
      <c r="J21" s="530">
        <f t="shared" si="0"/>
        <v>0.7386934673366834</v>
      </c>
    </row>
    <row r="22" spans="1:10">
      <c r="A22" s="884" t="s">
        <v>855</v>
      </c>
      <c r="B22" s="885">
        <v>49</v>
      </c>
      <c r="C22" s="885">
        <v>92</v>
      </c>
      <c r="D22" s="527">
        <v>16</v>
      </c>
      <c r="E22" s="527">
        <v>10</v>
      </c>
      <c r="F22" s="527">
        <v>11</v>
      </c>
      <c r="G22" s="527">
        <v>7</v>
      </c>
      <c r="H22" s="527">
        <v>5</v>
      </c>
      <c r="I22" s="527">
        <f t="shared" si="1"/>
        <v>49</v>
      </c>
      <c r="J22" s="530">
        <f t="shared" si="0"/>
        <v>0.53260869565217395</v>
      </c>
    </row>
    <row r="23" spans="1:10">
      <c r="A23" s="884" t="s">
        <v>856</v>
      </c>
      <c r="B23" s="885">
        <v>67</v>
      </c>
      <c r="C23" s="885">
        <v>177</v>
      </c>
      <c r="D23" s="527">
        <v>0</v>
      </c>
      <c r="E23" s="527">
        <v>30</v>
      </c>
      <c r="F23" s="527">
        <v>17</v>
      </c>
      <c r="G23" s="527">
        <v>5</v>
      </c>
      <c r="H23" s="527">
        <v>15</v>
      </c>
      <c r="I23" s="527">
        <f t="shared" si="1"/>
        <v>67</v>
      </c>
      <c r="J23" s="530">
        <f t="shared" si="0"/>
        <v>0.37853107344632769</v>
      </c>
    </row>
    <row r="24" spans="1:10">
      <c r="A24" s="884" t="s">
        <v>857</v>
      </c>
      <c r="B24" s="885">
        <v>157</v>
      </c>
      <c r="C24" s="885">
        <v>159</v>
      </c>
      <c r="D24" s="885">
        <v>0</v>
      </c>
      <c r="E24" s="885">
        <v>0</v>
      </c>
      <c r="F24" s="885">
        <v>40</v>
      </c>
      <c r="G24" s="885">
        <v>41</v>
      </c>
      <c r="H24" s="885">
        <v>76</v>
      </c>
      <c r="I24" s="885">
        <f t="shared" si="1"/>
        <v>157</v>
      </c>
      <c r="J24" s="530">
        <f t="shared" si="0"/>
        <v>0.98742138364779874</v>
      </c>
    </row>
    <row r="25" spans="1:10" ht="25.5">
      <c r="A25" s="887" t="s">
        <v>858</v>
      </c>
      <c r="B25" s="528">
        <f t="shared" ref="B25:I25" si="2">SUM(B4:B24)</f>
        <v>2994</v>
      </c>
      <c r="C25" s="528">
        <f t="shared" si="2"/>
        <v>4126</v>
      </c>
      <c r="D25" s="528">
        <f t="shared" si="2"/>
        <v>176</v>
      </c>
      <c r="E25" s="528">
        <f t="shared" si="2"/>
        <v>543</v>
      </c>
      <c r="F25" s="528">
        <f t="shared" si="2"/>
        <v>418</v>
      </c>
      <c r="G25" s="528">
        <f t="shared" si="2"/>
        <v>344</v>
      </c>
      <c r="H25" s="528">
        <f t="shared" si="2"/>
        <v>1513</v>
      </c>
      <c r="I25" s="528">
        <f t="shared" si="2"/>
        <v>2994</v>
      </c>
      <c r="J25" s="529">
        <f t="shared" si="0"/>
        <v>0.72564226854095981</v>
      </c>
    </row>
    <row r="26" spans="1:10">
      <c r="A26" s="884" t="s">
        <v>859</v>
      </c>
      <c r="B26" s="888" t="s">
        <v>67</v>
      </c>
      <c r="C26" s="888">
        <v>60</v>
      </c>
      <c r="D26" s="530">
        <f>D25/$I25</f>
        <v>5.8784235136940546E-2</v>
      </c>
      <c r="E26" s="530">
        <f t="shared" ref="E26:I26" si="3">E25/$I25</f>
        <v>0.18136272545090179</v>
      </c>
      <c r="F26" s="530">
        <f t="shared" si="3"/>
        <v>0.13961255845023379</v>
      </c>
      <c r="G26" s="530">
        <f t="shared" si="3"/>
        <v>0.11489645958583834</v>
      </c>
      <c r="H26" s="530">
        <f t="shared" si="3"/>
        <v>0.50534402137608547</v>
      </c>
      <c r="I26" s="530">
        <f t="shared" si="3"/>
        <v>1</v>
      </c>
      <c r="J26" s="530"/>
    </row>
    <row r="27" spans="1:10">
      <c r="A27" s="884" t="s">
        <v>860</v>
      </c>
      <c r="B27" s="888"/>
      <c r="C27" s="888">
        <v>34</v>
      </c>
      <c r="D27" s="888"/>
      <c r="E27" s="888"/>
      <c r="F27" s="888"/>
      <c r="G27" s="888"/>
      <c r="H27" s="888"/>
      <c r="I27" s="888"/>
      <c r="J27" s="530"/>
    </row>
    <row r="28" spans="1:10">
      <c r="A28" s="887" t="s">
        <v>830</v>
      </c>
      <c r="B28" s="528">
        <f>B25</f>
        <v>2994</v>
      </c>
      <c r="C28" s="528">
        <f>SUM(C25:C27)</f>
        <v>4220</v>
      </c>
      <c r="D28" s="888"/>
      <c r="E28" s="888"/>
      <c r="F28" s="888"/>
      <c r="G28" s="888"/>
      <c r="H28" s="888"/>
      <c r="I28" s="888"/>
      <c r="J28" s="529">
        <f>B28/C28</f>
        <v>0.70947867298578204</v>
      </c>
    </row>
    <row r="29" spans="1:10" s="439" customFormat="1" ht="12">
      <c r="A29" s="439" t="s">
        <v>861</v>
      </c>
    </row>
    <row r="30" spans="1:10" s="439" customFormat="1" ht="12">
      <c r="A30" s="439" t="s">
        <v>862</v>
      </c>
    </row>
    <row r="31" spans="1:10" s="439" customFormat="1" ht="12">
      <c r="A31" s="439" t="s">
        <v>863</v>
      </c>
    </row>
    <row r="32" spans="1:10" s="439" customFormat="1" ht="12">
      <c r="A32" s="439" t="s">
        <v>864</v>
      </c>
    </row>
    <row r="33" spans="1:1" s="412" customFormat="1" ht="12">
      <c r="A33" s="412" t="s">
        <v>1648</v>
      </c>
    </row>
  </sheetData>
  <mergeCells count="5">
    <mergeCell ref="B2:C2"/>
    <mergeCell ref="D2:H2"/>
    <mergeCell ref="I2:J2"/>
    <mergeCell ref="A1:J1"/>
    <mergeCell ref="A2:A3"/>
  </mergeCells>
  <pageMargins left="0.25" right="0.25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showGridLines="0" workbookViewId="0">
      <selection activeCell="A4" sqref="A4:F4"/>
    </sheetView>
  </sheetViews>
  <sheetFormatPr baseColWidth="10" defaultRowHeight="12.75"/>
  <cols>
    <col min="1" max="1" width="26.375" style="6" customWidth="1"/>
    <col min="2" max="37" width="7.375" style="6" customWidth="1"/>
    <col min="38" max="256" width="11" style="6"/>
    <col min="257" max="257" width="26.375" style="6" customWidth="1"/>
    <col min="258" max="293" width="7.375" style="6" customWidth="1"/>
    <col min="294" max="512" width="11" style="6"/>
    <col min="513" max="513" width="26.375" style="6" customWidth="1"/>
    <col min="514" max="549" width="7.375" style="6" customWidth="1"/>
    <col min="550" max="768" width="11" style="6"/>
    <col min="769" max="769" width="26.375" style="6" customWidth="1"/>
    <col min="770" max="805" width="7.375" style="6" customWidth="1"/>
    <col min="806" max="1024" width="11" style="6"/>
    <col min="1025" max="1025" width="26.375" style="6" customWidth="1"/>
    <col min="1026" max="1061" width="7.375" style="6" customWidth="1"/>
    <col min="1062" max="1280" width="11" style="6"/>
    <col min="1281" max="1281" width="26.375" style="6" customWidth="1"/>
    <col min="1282" max="1317" width="7.375" style="6" customWidth="1"/>
    <col min="1318" max="1536" width="11" style="6"/>
    <col min="1537" max="1537" width="26.375" style="6" customWidth="1"/>
    <col min="1538" max="1573" width="7.375" style="6" customWidth="1"/>
    <col min="1574" max="1792" width="11" style="6"/>
    <col min="1793" max="1793" width="26.375" style="6" customWidth="1"/>
    <col min="1794" max="1829" width="7.375" style="6" customWidth="1"/>
    <col min="1830" max="2048" width="11" style="6"/>
    <col min="2049" max="2049" width="26.375" style="6" customWidth="1"/>
    <col min="2050" max="2085" width="7.375" style="6" customWidth="1"/>
    <col min="2086" max="2304" width="11" style="6"/>
    <col min="2305" max="2305" width="26.375" style="6" customWidth="1"/>
    <col min="2306" max="2341" width="7.375" style="6" customWidth="1"/>
    <col min="2342" max="2560" width="11" style="6"/>
    <col min="2561" max="2561" width="26.375" style="6" customWidth="1"/>
    <col min="2562" max="2597" width="7.375" style="6" customWidth="1"/>
    <col min="2598" max="2816" width="11" style="6"/>
    <col min="2817" max="2817" width="26.375" style="6" customWidth="1"/>
    <col min="2818" max="2853" width="7.375" style="6" customWidth="1"/>
    <col min="2854" max="3072" width="11" style="6"/>
    <col min="3073" max="3073" width="26.375" style="6" customWidth="1"/>
    <col min="3074" max="3109" width="7.375" style="6" customWidth="1"/>
    <col min="3110" max="3328" width="11" style="6"/>
    <col min="3329" max="3329" width="26.375" style="6" customWidth="1"/>
    <col min="3330" max="3365" width="7.375" style="6" customWidth="1"/>
    <col min="3366" max="3584" width="11" style="6"/>
    <col min="3585" max="3585" width="26.375" style="6" customWidth="1"/>
    <col min="3586" max="3621" width="7.375" style="6" customWidth="1"/>
    <col min="3622" max="3840" width="11" style="6"/>
    <col min="3841" max="3841" width="26.375" style="6" customWidth="1"/>
    <col min="3842" max="3877" width="7.375" style="6" customWidth="1"/>
    <col min="3878" max="4096" width="11" style="6"/>
    <col min="4097" max="4097" width="26.375" style="6" customWidth="1"/>
    <col min="4098" max="4133" width="7.375" style="6" customWidth="1"/>
    <col min="4134" max="4352" width="11" style="6"/>
    <col min="4353" max="4353" width="26.375" style="6" customWidth="1"/>
    <col min="4354" max="4389" width="7.375" style="6" customWidth="1"/>
    <col min="4390" max="4608" width="11" style="6"/>
    <col min="4609" max="4609" width="26.375" style="6" customWidth="1"/>
    <col min="4610" max="4645" width="7.375" style="6" customWidth="1"/>
    <col min="4646" max="4864" width="11" style="6"/>
    <col min="4865" max="4865" width="26.375" style="6" customWidth="1"/>
    <col min="4866" max="4901" width="7.375" style="6" customWidth="1"/>
    <col min="4902" max="5120" width="11" style="6"/>
    <col min="5121" max="5121" width="26.375" style="6" customWidth="1"/>
    <col min="5122" max="5157" width="7.375" style="6" customWidth="1"/>
    <col min="5158" max="5376" width="11" style="6"/>
    <col min="5377" max="5377" width="26.375" style="6" customWidth="1"/>
    <col min="5378" max="5413" width="7.375" style="6" customWidth="1"/>
    <col min="5414" max="5632" width="11" style="6"/>
    <col min="5633" max="5633" width="26.375" style="6" customWidth="1"/>
    <col min="5634" max="5669" width="7.375" style="6" customWidth="1"/>
    <col min="5670" max="5888" width="11" style="6"/>
    <col min="5889" max="5889" width="26.375" style="6" customWidth="1"/>
    <col min="5890" max="5925" width="7.375" style="6" customWidth="1"/>
    <col min="5926" max="6144" width="11" style="6"/>
    <col min="6145" max="6145" width="26.375" style="6" customWidth="1"/>
    <col min="6146" max="6181" width="7.375" style="6" customWidth="1"/>
    <col min="6182" max="6400" width="11" style="6"/>
    <col min="6401" max="6401" width="26.375" style="6" customWidth="1"/>
    <col min="6402" max="6437" width="7.375" style="6" customWidth="1"/>
    <col min="6438" max="6656" width="11" style="6"/>
    <col min="6657" max="6657" width="26.375" style="6" customWidth="1"/>
    <col min="6658" max="6693" width="7.375" style="6" customWidth="1"/>
    <col min="6694" max="6912" width="11" style="6"/>
    <col min="6913" max="6913" width="26.375" style="6" customWidth="1"/>
    <col min="6914" max="6949" width="7.375" style="6" customWidth="1"/>
    <col min="6950" max="7168" width="11" style="6"/>
    <col min="7169" max="7169" width="26.375" style="6" customWidth="1"/>
    <col min="7170" max="7205" width="7.375" style="6" customWidth="1"/>
    <col min="7206" max="7424" width="11" style="6"/>
    <col min="7425" max="7425" width="26.375" style="6" customWidth="1"/>
    <col min="7426" max="7461" width="7.375" style="6" customWidth="1"/>
    <col min="7462" max="7680" width="11" style="6"/>
    <col min="7681" max="7681" width="26.375" style="6" customWidth="1"/>
    <col min="7682" max="7717" width="7.375" style="6" customWidth="1"/>
    <col min="7718" max="7936" width="11" style="6"/>
    <col min="7937" max="7937" width="26.375" style="6" customWidth="1"/>
    <col min="7938" max="7973" width="7.375" style="6" customWidth="1"/>
    <col min="7974" max="8192" width="11" style="6"/>
    <col min="8193" max="8193" width="26.375" style="6" customWidth="1"/>
    <col min="8194" max="8229" width="7.375" style="6" customWidth="1"/>
    <col min="8230" max="8448" width="11" style="6"/>
    <col min="8449" max="8449" width="26.375" style="6" customWidth="1"/>
    <col min="8450" max="8485" width="7.375" style="6" customWidth="1"/>
    <col min="8486" max="8704" width="11" style="6"/>
    <col min="8705" max="8705" width="26.375" style="6" customWidth="1"/>
    <col min="8706" max="8741" width="7.375" style="6" customWidth="1"/>
    <col min="8742" max="8960" width="11" style="6"/>
    <col min="8961" max="8961" width="26.375" style="6" customWidth="1"/>
    <col min="8962" max="8997" width="7.375" style="6" customWidth="1"/>
    <col min="8998" max="9216" width="11" style="6"/>
    <col min="9217" max="9217" width="26.375" style="6" customWidth="1"/>
    <col min="9218" max="9253" width="7.375" style="6" customWidth="1"/>
    <col min="9254" max="9472" width="11" style="6"/>
    <col min="9473" max="9473" width="26.375" style="6" customWidth="1"/>
    <col min="9474" max="9509" width="7.375" style="6" customWidth="1"/>
    <col min="9510" max="9728" width="11" style="6"/>
    <col min="9729" max="9729" width="26.375" style="6" customWidth="1"/>
    <col min="9730" max="9765" width="7.375" style="6" customWidth="1"/>
    <col min="9766" max="9984" width="11" style="6"/>
    <col min="9985" max="9985" width="26.375" style="6" customWidth="1"/>
    <col min="9986" max="10021" width="7.375" style="6" customWidth="1"/>
    <col min="10022" max="10240" width="11" style="6"/>
    <col min="10241" max="10241" width="26.375" style="6" customWidth="1"/>
    <col min="10242" max="10277" width="7.375" style="6" customWidth="1"/>
    <col min="10278" max="10496" width="11" style="6"/>
    <col min="10497" max="10497" width="26.375" style="6" customWidth="1"/>
    <col min="10498" max="10533" width="7.375" style="6" customWidth="1"/>
    <col min="10534" max="10752" width="11" style="6"/>
    <col min="10753" max="10753" width="26.375" style="6" customWidth="1"/>
    <col min="10754" max="10789" width="7.375" style="6" customWidth="1"/>
    <col min="10790" max="11008" width="11" style="6"/>
    <col min="11009" max="11009" width="26.375" style="6" customWidth="1"/>
    <col min="11010" max="11045" width="7.375" style="6" customWidth="1"/>
    <col min="11046" max="11264" width="11" style="6"/>
    <col min="11265" max="11265" width="26.375" style="6" customWidth="1"/>
    <col min="11266" max="11301" width="7.375" style="6" customWidth="1"/>
    <col min="11302" max="11520" width="11" style="6"/>
    <col min="11521" max="11521" width="26.375" style="6" customWidth="1"/>
    <col min="11522" max="11557" width="7.375" style="6" customWidth="1"/>
    <col min="11558" max="11776" width="11" style="6"/>
    <col min="11777" max="11777" width="26.375" style="6" customWidth="1"/>
    <col min="11778" max="11813" width="7.375" style="6" customWidth="1"/>
    <col min="11814" max="12032" width="11" style="6"/>
    <col min="12033" max="12033" width="26.375" style="6" customWidth="1"/>
    <col min="12034" max="12069" width="7.375" style="6" customWidth="1"/>
    <col min="12070" max="12288" width="11" style="6"/>
    <col min="12289" max="12289" width="26.375" style="6" customWidth="1"/>
    <col min="12290" max="12325" width="7.375" style="6" customWidth="1"/>
    <col min="12326" max="12544" width="11" style="6"/>
    <col min="12545" max="12545" width="26.375" style="6" customWidth="1"/>
    <col min="12546" max="12581" width="7.375" style="6" customWidth="1"/>
    <col min="12582" max="12800" width="11" style="6"/>
    <col min="12801" max="12801" width="26.375" style="6" customWidth="1"/>
    <col min="12802" max="12837" width="7.375" style="6" customWidth="1"/>
    <col min="12838" max="13056" width="11" style="6"/>
    <col min="13057" max="13057" width="26.375" style="6" customWidth="1"/>
    <col min="13058" max="13093" width="7.375" style="6" customWidth="1"/>
    <col min="13094" max="13312" width="11" style="6"/>
    <col min="13313" max="13313" width="26.375" style="6" customWidth="1"/>
    <col min="13314" max="13349" width="7.375" style="6" customWidth="1"/>
    <col min="13350" max="13568" width="11" style="6"/>
    <col min="13569" max="13569" width="26.375" style="6" customWidth="1"/>
    <col min="13570" max="13605" width="7.375" style="6" customWidth="1"/>
    <col min="13606" max="13824" width="11" style="6"/>
    <col min="13825" max="13825" width="26.375" style="6" customWidth="1"/>
    <col min="13826" max="13861" width="7.375" style="6" customWidth="1"/>
    <col min="13862" max="14080" width="11" style="6"/>
    <col min="14081" max="14081" width="26.375" style="6" customWidth="1"/>
    <col min="14082" max="14117" width="7.375" style="6" customWidth="1"/>
    <col min="14118" max="14336" width="11" style="6"/>
    <col min="14337" max="14337" width="26.375" style="6" customWidth="1"/>
    <col min="14338" max="14373" width="7.375" style="6" customWidth="1"/>
    <col min="14374" max="14592" width="11" style="6"/>
    <col min="14593" max="14593" width="26.375" style="6" customWidth="1"/>
    <col min="14594" max="14629" width="7.375" style="6" customWidth="1"/>
    <col min="14630" max="14848" width="11" style="6"/>
    <col min="14849" max="14849" width="26.375" style="6" customWidth="1"/>
    <col min="14850" max="14885" width="7.375" style="6" customWidth="1"/>
    <col min="14886" max="15104" width="11" style="6"/>
    <col min="15105" max="15105" width="26.375" style="6" customWidth="1"/>
    <col min="15106" max="15141" width="7.375" style="6" customWidth="1"/>
    <col min="15142" max="15360" width="11" style="6"/>
    <col min="15361" max="15361" width="26.375" style="6" customWidth="1"/>
    <col min="15362" max="15397" width="7.375" style="6" customWidth="1"/>
    <col min="15398" max="15616" width="11" style="6"/>
    <col min="15617" max="15617" width="26.375" style="6" customWidth="1"/>
    <col min="15618" max="15653" width="7.375" style="6" customWidth="1"/>
    <col min="15654" max="15872" width="11" style="6"/>
    <col min="15873" max="15873" width="26.375" style="6" customWidth="1"/>
    <col min="15874" max="15909" width="7.375" style="6" customWidth="1"/>
    <col min="15910" max="16128" width="11" style="6"/>
    <col min="16129" max="16129" width="26.375" style="6" customWidth="1"/>
    <col min="16130" max="16165" width="7.375" style="6" customWidth="1"/>
    <col min="16166" max="16384" width="11" style="6"/>
  </cols>
  <sheetData>
    <row r="1" spans="1:8" s="5" customFormat="1" ht="30" customHeight="1">
      <c r="A1" s="1134" t="s">
        <v>1903</v>
      </c>
      <c r="B1" s="1134"/>
      <c r="C1" s="1134"/>
      <c r="D1" s="1134"/>
      <c r="E1" s="1134"/>
      <c r="F1" s="1134"/>
      <c r="G1" s="4"/>
      <c r="H1" s="4"/>
    </row>
    <row r="2" spans="1:8">
      <c r="A2" s="26" t="s">
        <v>5</v>
      </c>
      <c r="B2" s="25">
        <v>2009</v>
      </c>
      <c r="C2" s="25">
        <v>2010</v>
      </c>
      <c r="D2" s="25">
        <v>2011</v>
      </c>
      <c r="E2" s="25">
        <v>2012</v>
      </c>
      <c r="F2" s="25">
        <v>2013</v>
      </c>
    </row>
    <row r="3" spans="1:8">
      <c r="A3" s="25" t="s">
        <v>39</v>
      </c>
      <c r="B3" s="842">
        <v>996</v>
      </c>
      <c r="C3" s="842">
        <v>989</v>
      </c>
      <c r="D3" s="842">
        <v>982</v>
      </c>
      <c r="E3" s="842">
        <v>1071</v>
      </c>
      <c r="F3" s="842">
        <v>1091</v>
      </c>
    </row>
    <row r="4" spans="1:8">
      <c r="A4" s="1128" t="s">
        <v>1924</v>
      </c>
      <c r="B4" s="1128"/>
      <c r="C4" s="1128"/>
      <c r="D4" s="1128"/>
      <c r="E4" s="1128"/>
      <c r="F4" s="1128"/>
    </row>
  </sheetData>
  <mergeCells count="2">
    <mergeCell ref="A1:F1"/>
    <mergeCell ref="A4:F4"/>
  </mergeCells>
  <pageMargins left="0.78740157499999996" right="0.78740157499999996" top="0.984251969" bottom="0.984251969" header="0.4921259845" footer="0.4921259845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17"/>
  <sheetViews>
    <sheetView workbookViewId="0">
      <selection sqref="A1:F1"/>
    </sheetView>
  </sheetViews>
  <sheetFormatPr baseColWidth="10" defaultColWidth="7.75" defaultRowHeight="12.75"/>
  <cols>
    <col min="1" max="1" width="16" style="373" customWidth="1"/>
    <col min="2" max="2" width="14" style="373" customWidth="1"/>
    <col min="3" max="3" width="19.875" style="373" bestFit="1" customWidth="1"/>
    <col min="4" max="4" width="15.75" style="373" bestFit="1" customWidth="1"/>
    <col min="5" max="5" width="16.625" style="373" customWidth="1"/>
    <col min="6" max="6" width="18.5" style="373" customWidth="1"/>
    <col min="7" max="7" width="19.875" style="373" bestFit="1" customWidth="1"/>
    <col min="8" max="16384" width="7.75" style="373"/>
  </cols>
  <sheetData>
    <row r="1" spans="1:9" ht="30" customHeight="1" thickBot="1">
      <c r="A1" s="1292" t="s">
        <v>1650</v>
      </c>
      <c r="B1" s="1292"/>
      <c r="C1" s="1292"/>
      <c r="D1" s="1292"/>
      <c r="E1" s="1292"/>
      <c r="F1" s="1292"/>
    </row>
    <row r="2" spans="1:9" ht="25.5" customHeight="1">
      <c r="A2" s="733" t="s">
        <v>831</v>
      </c>
      <c r="B2" s="734" t="s">
        <v>1513</v>
      </c>
      <c r="C2" s="734" t="s">
        <v>1514</v>
      </c>
      <c r="D2" s="734" t="s">
        <v>1515</v>
      </c>
      <c r="E2" s="734" t="s">
        <v>681</v>
      </c>
      <c r="F2" s="735" t="s">
        <v>1516</v>
      </c>
    </row>
    <row r="3" spans="1:9" ht="15">
      <c r="A3" s="736" t="s">
        <v>597</v>
      </c>
      <c r="B3" s="533">
        <v>507</v>
      </c>
      <c r="C3" s="533">
        <v>43</v>
      </c>
      <c r="D3" s="533">
        <v>604</v>
      </c>
      <c r="E3" s="533">
        <v>206</v>
      </c>
      <c r="F3" s="737">
        <v>50</v>
      </c>
      <c r="G3" s="531">
        <v>1410</v>
      </c>
      <c r="I3" s="3"/>
    </row>
    <row r="4" spans="1:9" ht="15">
      <c r="A4" s="736" t="s">
        <v>598</v>
      </c>
      <c r="B4" s="533">
        <v>590</v>
      </c>
      <c r="C4" s="533">
        <v>48</v>
      </c>
      <c r="D4" s="533">
        <v>604</v>
      </c>
      <c r="E4" s="533">
        <v>169</v>
      </c>
      <c r="F4" s="737">
        <v>67</v>
      </c>
      <c r="G4" s="531">
        <v>1478</v>
      </c>
    </row>
    <row r="5" spans="1:9" ht="15">
      <c r="A5" s="736" t="s">
        <v>110</v>
      </c>
      <c r="B5" s="533">
        <v>831</v>
      </c>
      <c r="C5" s="533">
        <v>48</v>
      </c>
      <c r="D5" s="533">
        <v>635</v>
      </c>
      <c r="E5" s="533">
        <v>178</v>
      </c>
      <c r="F5" s="737">
        <v>89</v>
      </c>
      <c r="G5" s="531">
        <v>1781</v>
      </c>
      <c r="I5" s="3"/>
    </row>
    <row r="6" spans="1:9" ht="15">
      <c r="A6" s="736" t="s">
        <v>599</v>
      </c>
      <c r="B6" s="533">
        <v>625</v>
      </c>
      <c r="C6" s="533">
        <v>72</v>
      </c>
      <c r="D6" s="533">
        <v>608</v>
      </c>
      <c r="E6" s="533">
        <v>182</v>
      </c>
      <c r="F6" s="737">
        <v>58</v>
      </c>
      <c r="G6" s="531">
        <v>1545</v>
      </c>
    </row>
    <row r="7" spans="1:9">
      <c r="A7" s="738" t="s">
        <v>831</v>
      </c>
      <c r="B7" s="532" t="s">
        <v>72</v>
      </c>
      <c r="C7" s="532" t="s">
        <v>1612</v>
      </c>
      <c r="D7" s="532" t="s">
        <v>72</v>
      </c>
      <c r="E7" s="532" t="s">
        <v>1612</v>
      </c>
      <c r="F7" s="739" t="s">
        <v>72</v>
      </c>
    </row>
    <row r="8" spans="1:9">
      <c r="A8" s="736" t="s">
        <v>597</v>
      </c>
      <c r="B8" s="534">
        <f>B3/$G$3</f>
        <v>0.3595744680851064</v>
      </c>
      <c r="C8" s="534">
        <f t="shared" ref="C8:F8" si="0">C3/$G$3</f>
        <v>3.0496453900709219E-2</v>
      </c>
      <c r="D8" s="534">
        <f t="shared" si="0"/>
        <v>0.42836879432624114</v>
      </c>
      <c r="E8" s="534">
        <f t="shared" si="0"/>
        <v>0.14609929078014183</v>
      </c>
      <c r="F8" s="740">
        <f t="shared" si="0"/>
        <v>3.5460992907801421E-2</v>
      </c>
    </row>
    <row r="9" spans="1:9">
      <c r="A9" s="736" t="s">
        <v>598</v>
      </c>
      <c r="B9" s="534">
        <f>B4/$G$4</f>
        <v>0.39918809201623817</v>
      </c>
      <c r="C9" s="534">
        <f t="shared" ref="C9:F9" si="1">C4/$G$4</f>
        <v>3.2476319350473612E-2</v>
      </c>
      <c r="D9" s="534">
        <f t="shared" si="1"/>
        <v>0.40866035182679294</v>
      </c>
      <c r="E9" s="534">
        <f t="shared" si="1"/>
        <v>0.11434370771312584</v>
      </c>
      <c r="F9" s="740">
        <f t="shared" si="1"/>
        <v>4.5331529093369419E-2</v>
      </c>
    </row>
    <row r="10" spans="1:9">
      <c r="A10" s="736" t="s">
        <v>110</v>
      </c>
      <c r="B10" s="534">
        <f>B5/$G$5</f>
        <v>0.46659180235822573</v>
      </c>
      <c r="C10" s="534">
        <f t="shared" ref="C10:F10" si="2">C5/$G$5</f>
        <v>2.695115103874228E-2</v>
      </c>
      <c r="D10" s="534">
        <f t="shared" si="2"/>
        <v>0.35654126895002808</v>
      </c>
      <c r="E10" s="534">
        <f t="shared" si="2"/>
        <v>9.9943851768669281E-2</v>
      </c>
      <c r="F10" s="740">
        <f t="shared" si="2"/>
        <v>4.9971925884334641E-2</v>
      </c>
    </row>
    <row r="11" spans="1:9" ht="13.5" thickBot="1">
      <c r="A11" s="741" t="s">
        <v>599</v>
      </c>
      <c r="B11" s="742">
        <f>B6/$G$6</f>
        <v>0.4045307443365696</v>
      </c>
      <c r="C11" s="742">
        <f t="shared" ref="C11:F11" si="3">C6/$G$6</f>
        <v>4.6601941747572817E-2</v>
      </c>
      <c r="D11" s="742">
        <f t="shared" si="3"/>
        <v>0.39352750809061487</v>
      </c>
      <c r="E11" s="742">
        <f t="shared" si="3"/>
        <v>0.11779935275080906</v>
      </c>
      <c r="F11" s="743">
        <f t="shared" si="3"/>
        <v>3.7540453074433655E-2</v>
      </c>
    </row>
    <row r="12" spans="1:9">
      <c r="A12" s="52" t="s">
        <v>1517</v>
      </c>
    </row>
    <row r="17" spans="1:1">
      <c r="A17" s="440"/>
    </row>
  </sheetData>
  <mergeCells count="1">
    <mergeCell ref="A1:F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J21"/>
  <sheetViews>
    <sheetView workbookViewId="0">
      <selection sqref="A1:I1"/>
    </sheetView>
  </sheetViews>
  <sheetFormatPr baseColWidth="10" defaultColWidth="7.75" defaultRowHeight="12.75"/>
  <cols>
    <col min="1" max="1" width="14.25" style="374" customWidth="1"/>
    <col min="2" max="9" width="10.625" style="374" customWidth="1"/>
    <col min="10" max="10" width="7.375" style="374" customWidth="1"/>
    <col min="11" max="16384" width="7.75" style="374"/>
  </cols>
  <sheetData>
    <row r="1" spans="1:9" ht="30" customHeight="1">
      <c r="A1" s="1293" t="s">
        <v>1808</v>
      </c>
      <c r="B1" s="1293"/>
      <c r="C1" s="1293"/>
      <c r="D1" s="1293"/>
      <c r="E1" s="1293"/>
      <c r="F1" s="1293"/>
      <c r="G1" s="1293"/>
      <c r="H1" s="1293"/>
      <c r="I1" s="1293"/>
    </row>
    <row r="2" spans="1:9" ht="14.45" customHeight="1">
      <c r="A2" s="1294" t="s">
        <v>5</v>
      </c>
      <c r="B2" s="1296" t="s">
        <v>1806</v>
      </c>
      <c r="C2" s="1296"/>
      <c r="D2" s="1296"/>
      <c r="E2" s="1296"/>
      <c r="F2" s="1296"/>
      <c r="G2" s="1296"/>
      <c r="H2" s="1296"/>
      <c r="I2" s="1296"/>
    </row>
    <row r="3" spans="1:9" ht="26.45" customHeight="1">
      <c r="A3" s="1295"/>
      <c r="B3" s="1297" t="s">
        <v>1516</v>
      </c>
      <c r="C3" s="1297"/>
      <c r="D3" s="1297" t="s">
        <v>681</v>
      </c>
      <c r="E3" s="1297"/>
      <c r="F3" s="1297" t="s">
        <v>1515</v>
      </c>
      <c r="G3" s="1297"/>
      <c r="H3" s="1297" t="s">
        <v>1514</v>
      </c>
      <c r="I3" s="1297"/>
    </row>
    <row r="4" spans="1:9" ht="15" customHeight="1">
      <c r="A4" s="1295"/>
      <c r="B4" s="535" t="s">
        <v>3</v>
      </c>
      <c r="C4" s="535" t="s">
        <v>4</v>
      </c>
      <c r="D4" s="535" t="s">
        <v>3</v>
      </c>
      <c r="E4" s="535" t="s">
        <v>4</v>
      </c>
      <c r="F4" s="535" t="s">
        <v>3</v>
      </c>
      <c r="G4" s="535" t="s">
        <v>4</v>
      </c>
      <c r="H4" s="535" t="s">
        <v>3</v>
      </c>
      <c r="I4" s="535" t="s">
        <v>4</v>
      </c>
    </row>
    <row r="5" spans="1:9">
      <c r="A5" s="536">
        <v>2009</v>
      </c>
      <c r="B5" s="537">
        <v>30</v>
      </c>
      <c r="C5" s="537">
        <v>20</v>
      </c>
      <c r="D5" s="537">
        <v>118</v>
      </c>
      <c r="E5" s="537">
        <v>88</v>
      </c>
      <c r="F5" s="537">
        <v>300</v>
      </c>
      <c r="G5" s="537">
        <v>304</v>
      </c>
      <c r="H5" s="537">
        <v>20</v>
      </c>
      <c r="I5" s="537">
        <v>23</v>
      </c>
    </row>
    <row r="6" spans="1:9">
      <c r="A6" s="536">
        <v>2010</v>
      </c>
      <c r="B6" s="537">
        <v>38</v>
      </c>
      <c r="C6" s="537">
        <v>29</v>
      </c>
      <c r="D6" s="537">
        <v>90</v>
      </c>
      <c r="E6" s="537">
        <v>79</v>
      </c>
      <c r="F6" s="537">
        <v>294</v>
      </c>
      <c r="G6" s="537">
        <v>310</v>
      </c>
      <c r="H6" s="537">
        <v>26</v>
      </c>
      <c r="I6" s="537">
        <v>22</v>
      </c>
    </row>
    <row r="7" spans="1:9">
      <c r="A7" s="536">
        <v>2011</v>
      </c>
      <c r="B7" s="537">
        <v>43</v>
      </c>
      <c r="C7" s="537">
        <v>46</v>
      </c>
      <c r="D7" s="537">
        <v>95</v>
      </c>
      <c r="E7" s="537">
        <v>83</v>
      </c>
      <c r="F7" s="537">
        <v>357</v>
      </c>
      <c r="G7" s="537">
        <v>278</v>
      </c>
      <c r="H7" s="537">
        <v>27</v>
      </c>
      <c r="I7" s="537">
        <v>21</v>
      </c>
    </row>
    <row r="8" spans="1:9">
      <c r="A8" s="536">
        <v>2012</v>
      </c>
      <c r="B8" s="537">
        <v>36</v>
      </c>
      <c r="C8" s="537">
        <v>22</v>
      </c>
      <c r="D8" s="537">
        <v>102</v>
      </c>
      <c r="E8" s="537">
        <v>80</v>
      </c>
      <c r="F8" s="537">
        <v>334</v>
      </c>
      <c r="G8" s="537">
        <v>274</v>
      </c>
      <c r="H8" s="537">
        <v>34</v>
      </c>
      <c r="I8" s="537">
        <v>38</v>
      </c>
    </row>
    <row r="9" spans="1:9">
      <c r="A9" s="539"/>
      <c r="B9" s="1296" t="s">
        <v>1612</v>
      </c>
      <c r="C9" s="1296"/>
      <c r="D9" s="1296"/>
      <c r="E9" s="1296"/>
      <c r="F9" s="1296"/>
      <c r="G9" s="1296"/>
      <c r="H9" s="1296"/>
      <c r="I9" s="1296"/>
    </row>
    <row r="10" spans="1:9" ht="12.75" customHeight="1">
      <c r="A10" s="536">
        <v>2009</v>
      </c>
      <c r="B10" s="538">
        <v>2.1</v>
      </c>
      <c r="C10" s="538">
        <v>1.4</v>
      </c>
      <c r="D10" s="538">
        <v>8.4</v>
      </c>
      <c r="E10" s="538">
        <v>6.2</v>
      </c>
      <c r="F10" s="538">
        <v>21.3</v>
      </c>
      <c r="G10" s="538">
        <v>21.6</v>
      </c>
      <c r="H10" s="538">
        <v>1.4</v>
      </c>
      <c r="I10" s="538">
        <v>1.6</v>
      </c>
    </row>
    <row r="11" spans="1:9">
      <c r="A11" s="536">
        <v>2010</v>
      </c>
      <c r="B11" s="538">
        <v>2.6</v>
      </c>
      <c r="C11" s="538">
        <v>2</v>
      </c>
      <c r="D11" s="538">
        <v>6.1</v>
      </c>
      <c r="E11" s="538">
        <v>5.3</v>
      </c>
      <c r="F11" s="538">
        <v>19.899999999999999</v>
      </c>
      <c r="G11" s="538">
        <v>21</v>
      </c>
      <c r="H11" s="538">
        <v>1.8</v>
      </c>
      <c r="I11" s="538">
        <v>1.5</v>
      </c>
    </row>
    <row r="12" spans="1:9">
      <c r="A12" s="536">
        <v>2011</v>
      </c>
      <c r="B12" s="538">
        <v>2.4</v>
      </c>
      <c r="C12" s="538">
        <v>2.6</v>
      </c>
      <c r="D12" s="538">
        <v>5.3</v>
      </c>
      <c r="E12" s="538">
        <v>4.7</v>
      </c>
      <c r="F12" s="538">
        <v>20</v>
      </c>
      <c r="G12" s="538">
        <v>15.6</v>
      </c>
      <c r="H12" s="538">
        <v>1.5</v>
      </c>
      <c r="I12" s="538">
        <v>1.2</v>
      </c>
    </row>
    <row r="13" spans="1:9">
      <c r="A13" s="536">
        <v>2012</v>
      </c>
      <c r="B13" s="538">
        <v>2.2999999999999998</v>
      </c>
      <c r="C13" s="538">
        <v>1.4</v>
      </c>
      <c r="D13" s="538">
        <v>6.6</v>
      </c>
      <c r="E13" s="538">
        <v>5.2</v>
      </c>
      <c r="F13" s="538">
        <v>21.6</v>
      </c>
      <c r="G13" s="538">
        <v>17.7</v>
      </c>
      <c r="H13" s="538">
        <v>2.2000000000000002</v>
      </c>
      <c r="I13" s="538">
        <v>2.5</v>
      </c>
    </row>
    <row r="14" spans="1:9">
      <c r="A14" s="52" t="s">
        <v>1807</v>
      </c>
    </row>
    <row r="19" spans="10:10" ht="14.45" customHeight="1">
      <c r="J19" s="3"/>
    </row>
    <row r="20" spans="10:10" ht="15">
      <c r="J20" s="3"/>
    </row>
    <row r="21" spans="10:10" ht="14.45" customHeight="1">
      <c r="J21" s="3"/>
    </row>
  </sheetData>
  <mergeCells count="8">
    <mergeCell ref="A1:I1"/>
    <mergeCell ref="A2:A4"/>
    <mergeCell ref="B9:I9"/>
    <mergeCell ref="B2:I2"/>
    <mergeCell ref="B3:C3"/>
    <mergeCell ref="D3:E3"/>
    <mergeCell ref="F3:G3"/>
    <mergeCell ref="H3:I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38"/>
  <sheetViews>
    <sheetView workbookViewId="0">
      <selection sqref="A1:L1"/>
    </sheetView>
  </sheetViews>
  <sheetFormatPr baseColWidth="10" defaultColWidth="11" defaultRowHeight="12.75"/>
  <cols>
    <col min="1" max="1" width="21.5" style="375" customWidth="1"/>
    <col min="2" max="2" width="18.5" style="375" customWidth="1"/>
    <col min="3" max="16384" width="11" style="375"/>
  </cols>
  <sheetData>
    <row r="1" spans="1:12" s="384" customFormat="1" ht="30" customHeight="1">
      <c r="A1" s="1313" t="s">
        <v>1809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</row>
    <row r="2" spans="1:12" ht="14.25" customHeight="1">
      <c r="A2" s="1312" t="s">
        <v>57</v>
      </c>
      <c r="B2" s="1309" t="s">
        <v>1519</v>
      </c>
      <c r="C2" s="1308" t="s">
        <v>1518</v>
      </c>
      <c r="D2" s="1308"/>
      <c r="E2" s="1308"/>
      <c r="F2" s="1308"/>
      <c r="G2" s="1308"/>
      <c r="H2" s="1308"/>
      <c r="I2" s="1308"/>
      <c r="J2" s="1308"/>
      <c r="K2" s="1308"/>
      <c r="L2" s="1308"/>
    </row>
    <row r="3" spans="1:12">
      <c r="A3" s="1310"/>
      <c r="B3" s="1310"/>
      <c r="C3" s="1308" t="s">
        <v>1520</v>
      </c>
      <c r="D3" s="1308"/>
      <c r="E3" s="1308" t="s">
        <v>1521</v>
      </c>
      <c r="F3" s="1308"/>
      <c r="G3" s="1308" t="s">
        <v>1522</v>
      </c>
      <c r="H3" s="1308"/>
      <c r="I3" s="1308" t="s">
        <v>1523</v>
      </c>
      <c r="J3" s="1308"/>
      <c r="K3" s="1308" t="s">
        <v>1524</v>
      </c>
      <c r="L3" s="1308"/>
    </row>
    <row r="4" spans="1:12">
      <c r="A4" s="1310"/>
      <c r="B4" s="1311"/>
      <c r="C4" s="383" t="s">
        <v>633</v>
      </c>
      <c r="D4" s="383" t="s">
        <v>1525</v>
      </c>
      <c r="E4" s="383" t="s">
        <v>633</v>
      </c>
      <c r="F4" s="383" t="s">
        <v>1525</v>
      </c>
      <c r="G4" s="383" t="s">
        <v>633</v>
      </c>
      <c r="H4" s="383" t="s">
        <v>1525</v>
      </c>
      <c r="I4" s="383" t="s">
        <v>633</v>
      </c>
      <c r="J4" s="383" t="s">
        <v>1525</v>
      </c>
      <c r="K4" s="383" t="s">
        <v>633</v>
      </c>
      <c r="L4" s="383" t="s">
        <v>1525</v>
      </c>
    </row>
    <row r="5" spans="1:12">
      <c r="A5" s="1310"/>
      <c r="B5" s="379" t="s">
        <v>1526</v>
      </c>
      <c r="C5" s="473">
        <v>215</v>
      </c>
      <c r="D5" s="540">
        <v>267</v>
      </c>
      <c r="E5" s="473">
        <v>253</v>
      </c>
      <c r="F5" s="540">
        <v>314</v>
      </c>
      <c r="G5" s="473">
        <v>371</v>
      </c>
      <c r="H5" s="540">
        <v>444</v>
      </c>
      <c r="I5" s="473">
        <v>282</v>
      </c>
      <c r="J5" s="540">
        <v>319</v>
      </c>
      <c r="K5" s="473">
        <v>269</v>
      </c>
      <c r="L5" s="540">
        <v>294</v>
      </c>
    </row>
    <row r="6" spans="1:12">
      <c r="A6" s="1310"/>
      <c r="B6" s="379" t="s">
        <v>1514</v>
      </c>
      <c r="C6" s="473">
        <v>14</v>
      </c>
      <c r="D6" s="540">
        <v>16</v>
      </c>
      <c r="E6" s="473">
        <v>18</v>
      </c>
      <c r="F6" s="540">
        <v>14</v>
      </c>
      <c r="G6" s="473">
        <v>16</v>
      </c>
      <c r="H6" s="540">
        <v>14</v>
      </c>
      <c r="I6" s="473">
        <v>30</v>
      </c>
      <c r="J6" s="540">
        <v>29</v>
      </c>
      <c r="K6" s="473">
        <v>20</v>
      </c>
      <c r="L6" s="540">
        <v>29</v>
      </c>
    </row>
    <row r="7" spans="1:12">
      <c r="A7" s="1310"/>
      <c r="B7" s="380" t="s">
        <v>1529</v>
      </c>
      <c r="C7" s="473">
        <v>300</v>
      </c>
      <c r="D7" s="473">
        <v>302</v>
      </c>
      <c r="E7" s="473">
        <v>289</v>
      </c>
      <c r="F7" s="473">
        <v>310</v>
      </c>
      <c r="G7" s="473">
        <v>353</v>
      </c>
      <c r="H7" s="473">
        <v>274</v>
      </c>
      <c r="I7" s="473">
        <v>321</v>
      </c>
      <c r="J7" s="473">
        <v>263</v>
      </c>
      <c r="K7" s="473">
        <v>330</v>
      </c>
      <c r="L7" s="473">
        <v>278</v>
      </c>
    </row>
    <row r="8" spans="1:12">
      <c r="A8" s="1310"/>
      <c r="B8" s="380" t="s">
        <v>748</v>
      </c>
      <c r="C8" s="473">
        <v>53</v>
      </c>
      <c r="D8" s="473">
        <v>39</v>
      </c>
      <c r="E8" s="473">
        <v>61</v>
      </c>
      <c r="F8" s="473">
        <v>46</v>
      </c>
      <c r="G8" s="473">
        <v>88</v>
      </c>
      <c r="H8" s="473">
        <v>46</v>
      </c>
      <c r="I8" s="473">
        <v>75</v>
      </c>
      <c r="J8" s="473">
        <v>36</v>
      </c>
      <c r="K8" s="473">
        <v>66</v>
      </c>
      <c r="L8" s="473">
        <v>35</v>
      </c>
    </row>
    <row r="9" spans="1:12">
      <c r="A9" s="1310"/>
      <c r="B9" s="380" t="s">
        <v>1532</v>
      </c>
      <c r="C9" s="473">
        <v>19</v>
      </c>
      <c r="D9" s="473">
        <v>14</v>
      </c>
      <c r="E9" s="473">
        <v>27</v>
      </c>
      <c r="F9" s="473">
        <v>23</v>
      </c>
      <c r="G9" s="473">
        <v>32</v>
      </c>
      <c r="H9" s="473">
        <v>36</v>
      </c>
      <c r="I9" s="473">
        <v>25</v>
      </c>
      <c r="J9" s="473">
        <v>16</v>
      </c>
      <c r="K9" s="473">
        <v>21</v>
      </c>
      <c r="L9" s="473">
        <v>16</v>
      </c>
    </row>
    <row r="10" spans="1:12" ht="12.75" hidden="1" customHeight="1">
      <c r="A10" s="1310"/>
      <c r="B10" s="381"/>
      <c r="C10" s="1319">
        <f>SUM(C5:D9)</f>
        <v>1239</v>
      </c>
      <c r="D10" s="1319"/>
      <c r="E10" s="1319">
        <f>SUM(E5:F9)</f>
        <v>1355</v>
      </c>
      <c r="F10" s="1319"/>
      <c r="G10" s="1319">
        <f>SUM(G5:H9)</f>
        <v>1674</v>
      </c>
      <c r="H10" s="1319"/>
      <c r="I10" s="1319">
        <f>SUM(I5:J9)</f>
        <v>1396</v>
      </c>
      <c r="J10" s="1319"/>
      <c r="K10" s="1319">
        <f>SUM(K5:L9)</f>
        <v>1358</v>
      </c>
      <c r="L10" s="1319"/>
    </row>
    <row r="11" spans="1:12" ht="12.75" customHeight="1">
      <c r="A11" s="1310"/>
      <c r="B11" s="381" t="s">
        <v>811</v>
      </c>
      <c r="C11" s="1320">
        <v>1239</v>
      </c>
      <c r="D11" s="1320"/>
      <c r="E11" s="1320">
        <v>1355</v>
      </c>
      <c r="F11" s="1320"/>
      <c r="G11" s="1317">
        <v>1674</v>
      </c>
      <c r="H11" s="1318"/>
      <c r="I11" s="1317">
        <v>1396</v>
      </c>
      <c r="J11" s="1318"/>
      <c r="K11" s="1317">
        <v>1358</v>
      </c>
      <c r="L11" s="1318"/>
    </row>
    <row r="12" spans="1:12" ht="12.75" customHeight="1">
      <c r="A12" s="1310"/>
      <c r="B12" s="1314"/>
      <c r="C12" s="1315"/>
      <c r="D12" s="1315"/>
      <c r="E12" s="1315"/>
      <c r="F12" s="1315"/>
      <c r="G12" s="1315"/>
      <c r="H12" s="1315"/>
      <c r="I12" s="1315"/>
      <c r="J12" s="1315"/>
      <c r="K12" s="1315"/>
      <c r="L12" s="1316"/>
    </row>
    <row r="13" spans="1:12" ht="14.25">
      <c r="A13" s="1310"/>
      <c r="B13" s="379" t="s">
        <v>1526</v>
      </c>
      <c r="C13" s="541">
        <f t="shared" ref="C13:D17" si="0">C5/$C$10</f>
        <v>0.1735270379338176</v>
      </c>
      <c r="D13" s="541">
        <f t="shared" si="0"/>
        <v>0.21549636803874092</v>
      </c>
      <c r="E13" s="541">
        <f t="shared" ref="E13:F17" si="1">E5/$E$10</f>
        <v>0.18671586715867158</v>
      </c>
      <c r="F13" s="541">
        <f t="shared" si="1"/>
        <v>0.23173431734317343</v>
      </c>
      <c r="G13" s="541">
        <f t="shared" ref="G13:H17" si="2">G5/$G$10</f>
        <v>0.22162485065710871</v>
      </c>
      <c r="H13" s="541">
        <f t="shared" si="2"/>
        <v>0.26523297491039427</v>
      </c>
      <c r="I13" s="541">
        <f t="shared" ref="I13:J17" si="3">I5/$I$10</f>
        <v>0.2020057306590258</v>
      </c>
      <c r="J13" s="541">
        <f t="shared" si="3"/>
        <v>0.22851002865329512</v>
      </c>
      <c r="K13" s="541">
        <f t="shared" ref="K13:L17" si="4">K5/$K$10</f>
        <v>0.19808541973490426</v>
      </c>
      <c r="L13" s="541">
        <f t="shared" si="4"/>
        <v>0.21649484536082475</v>
      </c>
    </row>
    <row r="14" spans="1:12" ht="14.25">
      <c r="A14" s="1310"/>
      <c r="B14" s="379" t="s">
        <v>1514</v>
      </c>
      <c r="C14" s="541">
        <f t="shared" si="0"/>
        <v>1.1299435028248588E-2</v>
      </c>
      <c r="D14" s="541">
        <f t="shared" si="0"/>
        <v>1.29136400322841E-2</v>
      </c>
      <c r="E14" s="541">
        <f t="shared" si="1"/>
        <v>1.3284132841328414E-2</v>
      </c>
      <c r="F14" s="541">
        <f t="shared" si="1"/>
        <v>1.0332103321033211E-2</v>
      </c>
      <c r="G14" s="541">
        <f t="shared" si="2"/>
        <v>9.557945041816009E-3</v>
      </c>
      <c r="H14" s="541">
        <f t="shared" si="2"/>
        <v>8.3632019115890081E-3</v>
      </c>
      <c r="I14" s="541">
        <f t="shared" si="3"/>
        <v>2.148997134670487E-2</v>
      </c>
      <c r="J14" s="541">
        <f t="shared" si="3"/>
        <v>2.0773638968481375E-2</v>
      </c>
      <c r="K14" s="541">
        <f t="shared" si="4"/>
        <v>1.4727540500736377E-2</v>
      </c>
      <c r="L14" s="541">
        <f t="shared" si="4"/>
        <v>2.1354933726067747E-2</v>
      </c>
    </row>
    <row r="15" spans="1:12" ht="14.25">
      <c r="A15" s="1310"/>
      <c r="B15" s="380" t="s">
        <v>1529</v>
      </c>
      <c r="C15" s="541">
        <f t="shared" si="0"/>
        <v>0.24213075060532688</v>
      </c>
      <c r="D15" s="541">
        <f t="shared" si="0"/>
        <v>0.24374495560936238</v>
      </c>
      <c r="E15" s="541">
        <f t="shared" si="1"/>
        <v>0.21328413284132841</v>
      </c>
      <c r="F15" s="541">
        <f t="shared" si="1"/>
        <v>0.22878228782287824</v>
      </c>
      <c r="G15" s="541">
        <f t="shared" si="2"/>
        <v>0.21087216248506571</v>
      </c>
      <c r="H15" s="541">
        <f t="shared" si="2"/>
        <v>0.16367980884109917</v>
      </c>
      <c r="I15" s="541">
        <f t="shared" si="3"/>
        <v>0.22994269340974213</v>
      </c>
      <c r="J15" s="541">
        <f t="shared" si="3"/>
        <v>0.18839541547277938</v>
      </c>
      <c r="K15" s="541">
        <f t="shared" si="4"/>
        <v>0.24300441826215022</v>
      </c>
      <c r="L15" s="541">
        <f t="shared" si="4"/>
        <v>0.20471281296023564</v>
      </c>
    </row>
    <row r="16" spans="1:12" ht="14.25">
      <c r="A16" s="1310"/>
      <c r="B16" s="380" t="s">
        <v>748</v>
      </c>
      <c r="C16" s="541">
        <f t="shared" si="0"/>
        <v>4.2776432606941084E-2</v>
      </c>
      <c r="D16" s="541">
        <f t="shared" si="0"/>
        <v>3.1476997578692496E-2</v>
      </c>
      <c r="E16" s="541">
        <f t="shared" si="1"/>
        <v>4.5018450184501846E-2</v>
      </c>
      <c r="F16" s="541">
        <f t="shared" si="1"/>
        <v>3.3948339483394832E-2</v>
      </c>
      <c r="G16" s="541">
        <f t="shared" si="2"/>
        <v>5.2568697729988054E-2</v>
      </c>
      <c r="H16" s="541">
        <f t="shared" si="2"/>
        <v>2.7479091995221028E-2</v>
      </c>
      <c r="I16" s="541">
        <f t="shared" si="3"/>
        <v>5.3724928366762174E-2</v>
      </c>
      <c r="J16" s="541">
        <f t="shared" si="3"/>
        <v>2.5787965616045846E-2</v>
      </c>
      <c r="K16" s="541">
        <f t="shared" si="4"/>
        <v>4.8600883652430045E-2</v>
      </c>
      <c r="L16" s="541">
        <f t="shared" si="4"/>
        <v>2.5773195876288658E-2</v>
      </c>
    </row>
    <row r="17" spans="1:12" ht="14.25">
      <c r="A17" s="1310"/>
      <c r="B17" s="380" t="s">
        <v>1532</v>
      </c>
      <c r="C17" s="541">
        <f t="shared" si="0"/>
        <v>1.5334947538337369E-2</v>
      </c>
      <c r="D17" s="541">
        <f t="shared" si="0"/>
        <v>1.1299435028248588E-2</v>
      </c>
      <c r="E17" s="541">
        <f t="shared" si="1"/>
        <v>1.9926199261992621E-2</v>
      </c>
      <c r="F17" s="541">
        <f t="shared" si="1"/>
        <v>1.6974169741697416E-2</v>
      </c>
      <c r="G17" s="541">
        <f t="shared" si="2"/>
        <v>1.9115890083632018E-2</v>
      </c>
      <c r="H17" s="541">
        <f t="shared" si="2"/>
        <v>2.1505376344086023E-2</v>
      </c>
      <c r="I17" s="541">
        <f t="shared" si="3"/>
        <v>1.7908309455587391E-2</v>
      </c>
      <c r="J17" s="541">
        <f t="shared" si="3"/>
        <v>1.1461318051575931E-2</v>
      </c>
      <c r="K17" s="541">
        <f t="shared" si="4"/>
        <v>1.5463917525773196E-2</v>
      </c>
      <c r="L17" s="541">
        <f t="shared" si="4"/>
        <v>1.1782032400589101E-2</v>
      </c>
    </row>
    <row r="18" spans="1:12" ht="12.75" customHeight="1">
      <c r="A18" s="1312" t="s">
        <v>53</v>
      </c>
      <c r="B18" s="1312" t="s">
        <v>1519</v>
      </c>
      <c r="C18" s="1308" t="s">
        <v>1518</v>
      </c>
      <c r="D18" s="1308"/>
      <c r="E18" s="1308"/>
      <c r="F18" s="1308"/>
      <c r="G18" s="1308"/>
      <c r="H18" s="1308"/>
      <c r="I18" s="1308"/>
      <c r="J18" s="1308"/>
      <c r="K18" s="1308"/>
      <c r="L18" s="1308"/>
    </row>
    <row r="19" spans="1:12">
      <c r="A19" s="1310"/>
      <c r="B19" s="1310"/>
      <c r="C19" s="1308" t="s">
        <v>1520</v>
      </c>
      <c r="D19" s="1308"/>
      <c r="E19" s="1308" t="s">
        <v>1521</v>
      </c>
      <c r="F19" s="1308"/>
      <c r="G19" s="1308" t="s">
        <v>1522</v>
      </c>
      <c r="H19" s="1308"/>
      <c r="I19" s="1308" t="s">
        <v>1523</v>
      </c>
      <c r="J19" s="1308"/>
      <c r="K19" s="1308" t="s">
        <v>1524</v>
      </c>
      <c r="L19" s="1308"/>
    </row>
    <row r="20" spans="1:12" ht="14.25" customHeight="1">
      <c r="A20" s="1310"/>
      <c r="B20" s="1311"/>
      <c r="C20" s="383" t="s">
        <v>633</v>
      </c>
      <c r="D20" s="383" t="s">
        <v>1525</v>
      </c>
      <c r="E20" s="383" t="s">
        <v>633</v>
      </c>
      <c r="F20" s="383" t="s">
        <v>1525</v>
      </c>
      <c r="G20" s="383" t="s">
        <v>633</v>
      </c>
      <c r="H20" s="383" t="s">
        <v>1525</v>
      </c>
      <c r="I20" s="383" t="s">
        <v>633</v>
      </c>
      <c r="J20" s="383" t="s">
        <v>1525</v>
      </c>
      <c r="K20" s="383" t="s">
        <v>633</v>
      </c>
      <c r="L20" s="383" t="s">
        <v>1525</v>
      </c>
    </row>
    <row r="21" spans="1:12">
      <c r="A21" s="1310"/>
      <c r="B21" s="379" t="s">
        <v>1526</v>
      </c>
      <c r="C21" s="540">
        <v>9501</v>
      </c>
      <c r="D21" s="540">
        <v>12751</v>
      </c>
      <c r="E21" s="540">
        <v>10798</v>
      </c>
      <c r="F21" s="540">
        <v>13850</v>
      </c>
      <c r="G21" s="540">
        <v>18202</v>
      </c>
      <c r="H21" s="540">
        <v>23582</v>
      </c>
      <c r="I21" s="540">
        <v>11910</v>
      </c>
      <c r="J21" s="540">
        <v>14440</v>
      </c>
      <c r="K21" s="540">
        <v>11491</v>
      </c>
      <c r="L21" s="540">
        <v>14018</v>
      </c>
    </row>
    <row r="22" spans="1:12">
      <c r="A22" s="1310"/>
      <c r="B22" s="379" t="s">
        <v>1514</v>
      </c>
      <c r="C22" s="540">
        <v>481</v>
      </c>
      <c r="D22" s="540">
        <v>502</v>
      </c>
      <c r="E22" s="540">
        <v>576</v>
      </c>
      <c r="F22" s="540">
        <v>670</v>
      </c>
      <c r="G22" s="540">
        <v>678</v>
      </c>
      <c r="H22" s="540">
        <v>755</v>
      </c>
      <c r="I22" s="540">
        <v>809</v>
      </c>
      <c r="J22" s="540">
        <v>856</v>
      </c>
      <c r="K22" s="540">
        <v>864</v>
      </c>
      <c r="L22" s="540">
        <v>992</v>
      </c>
    </row>
    <row r="23" spans="1:12">
      <c r="A23" s="1310"/>
      <c r="B23" s="380" t="s">
        <v>1529</v>
      </c>
      <c r="C23" s="540">
        <v>21343</v>
      </c>
      <c r="D23" s="540">
        <v>20033</v>
      </c>
      <c r="E23" s="540">
        <v>21177</v>
      </c>
      <c r="F23" s="540">
        <v>19756</v>
      </c>
      <c r="G23" s="540">
        <v>21247</v>
      </c>
      <c r="H23" s="540">
        <v>19200</v>
      </c>
      <c r="I23" s="540">
        <v>21313</v>
      </c>
      <c r="J23" s="540">
        <v>19430</v>
      </c>
      <c r="K23" s="540">
        <v>21438</v>
      </c>
      <c r="L23" s="540">
        <v>20017</v>
      </c>
    </row>
    <row r="24" spans="1:12">
      <c r="A24" s="1310"/>
      <c r="B24" s="380" t="s">
        <v>748</v>
      </c>
      <c r="C24" s="540">
        <v>9381</v>
      </c>
      <c r="D24" s="540">
        <v>4015</v>
      </c>
      <c r="E24" s="540">
        <v>8869</v>
      </c>
      <c r="F24" s="540">
        <v>3782</v>
      </c>
      <c r="G24" s="540">
        <v>8148</v>
      </c>
      <c r="H24" s="540">
        <v>3336</v>
      </c>
      <c r="I24" s="540">
        <v>8051</v>
      </c>
      <c r="J24" s="540">
        <v>3317</v>
      </c>
      <c r="K24" s="540">
        <v>7534</v>
      </c>
      <c r="L24" s="540">
        <v>3251</v>
      </c>
    </row>
    <row r="25" spans="1:12">
      <c r="A25" s="1310"/>
      <c r="B25" s="380" t="s">
        <v>1532</v>
      </c>
      <c r="C25" s="540">
        <v>2285</v>
      </c>
      <c r="D25" s="540">
        <v>1299</v>
      </c>
      <c r="E25" s="540">
        <v>2239</v>
      </c>
      <c r="F25" s="540">
        <v>1260</v>
      </c>
      <c r="G25" s="540">
        <v>2068</v>
      </c>
      <c r="H25" s="473">
        <v>1337</v>
      </c>
      <c r="I25" s="540">
        <v>1980</v>
      </c>
      <c r="J25" s="473">
        <v>1302</v>
      </c>
      <c r="K25" s="540">
        <v>1780</v>
      </c>
      <c r="L25" s="540">
        <v>1134</v>
      </c>
    </row>
    <row r="26" spans="1:12">
      <c r="A26" s="1310"/>
      <c r="B26" s="381" t="s">
        <v>811</v>
      </c>
      <c r="C26" s="1298">
        <f>SUM(C21:D25)</f>
        <v>81591</v>
      </c>
      <c r="D26" s="1298"/>
      <c r="E26" s="1298">
        <f>SUM(E21:F25)</f>
        <v>82977</v>
      </c>
      <c r="F26" s="1298"/>
      <c r="G26" s="1298">
        <f>SUM(G21:H25)</f>
        <v>98553</v>
      </c>
      <c r="H26" s="1298"/>
      <c r="I26" s="1298">
        <f>SUM(I21:J25)</f>
        <v>83408</v>
      </c>
      <c r="J26" s="1298"/>
      <c r="K26" s="1298">
        <f>SUM(K21:L25)</f>
        <v>82519</v>
      </c>
      <c r="L26" s="1298"/>
    </row>
    <row r="27" spans="1:12" ht="12.75" hidden="1" customHeight="1">
      <c r="A27" s="1310"/>
      <c r="B27" s="381"/>
      <c r="C27" s="381"/>
      <c r="D27" s="381"/>
      <c r="E27" s="381"/>
      <c r="F27" s="381"/>
      <c r="G27" s="381"/>
      <c r="H27" s="381"/>
      <c r="I27" s="381"/>
      <c r="J27" s="381"/>
      <c r="K27" s="381"/>
      <c r="L27" s="381"/>
    </row>
    <row r="28" spans="1:12" ht="12.75" hidden="1" customHeight="1">
      <c r="A28" s="1310"/>
      <c r="B28" s="381"/>
      <c r="C28" s="382"/>
      <c r="D28" s="381"/>
      <c r="E28" s="381"/>
      <c r="F28" s="381"/>
      <c r="G28" s="381"/>
      <c r="H28" s="381"/>
      <c r="I28" s="381"/>
      <c r="J28" s="381"/>
      <c r="K28" s="381"/>
      <c r="L28" s="381"/>
    </row>
    <row r="29" spans="1:12" ht="12.75" hidden="1" customHeight="1">
      <c r="A29" s="1310"/>
      <c r="B29" s="381"/>
      <c r="C29" s="382"/>
      <c r="D29" s="381"/>
      <c r="E29" s="381"/>
      <c r="F29" s="381"/>
      <c r="G29" s="381"/>
      <c r="H29" s="381"/>
      <c r="I29" s="381"/>
      <c r="J29" s="381"/>
      <c r="K29" s="381"/>
      <c r="L29" s="381"/>
    </row>
    <row r="30" spans="1:12" ht="12.75" hidden="1" customHeight="1">
      <c r="A30" s="1310"/>
      <c r="B30" s="1299"/>
      <c r="C30" s="1300"/>
      <c r="D30" s="1300"/>
      <c r="E30" s="1300"/>
      <c r="F30" s="1300"/>
      <c r="G30" s="1300"/>
      <c r="H30" s="1300"/>
      <c r="I30" s="1300"/>
      <c r="J30" s="1300"/>
      <c r="K30" s="1300"/>
      <c r="L30" s="1301"/>
    </row>
    <row r="31" spans="1:12" ht="12.75" hidden="1" customHeight="1">
      <c r="A31" s="1310"/>
      <c r="B31" s="1302"/>
      <c r="C31" s="1303"/>
      <c r="D31" s="1303"/>
      <c r="E31" s="1303"/>
      <c r="F31" s="1303"/>
      <c r="G31" s="1303"/>
      <c r="H31" s="1303"/>
      <c r="I31" s="1303"/>
      <c r="J31" s="1303"/>
      <c r="K31" s="1303"/>
      <c r="L31" s="1304"/>
    </row>
    <row r="32" spans="1:12">
      <c r="A32" s="1310"/>
      <c r="B32" s="1305"/>
      <c r="C32" s="1306"/>
      <c r="D32" s="1306"/>
      <c r="E32" s="1306"/>
      <c r="F32" s="1306"/>
      <c r="G32" s="1306"/>
      <c r="H32" s="1306"/>
      <c r="I32" s="1306"/>
      <c r="J32" s="1306"/>
      <c r="K32" s="1306"/>
      <c r="L32" s="1307"/>
    </row>
    <row r="33" spans="1:12" ht="14.25">
      <c r="A33" s="1310"/>
      <c r="B33" s="379" t="s">
        <v>1526</v>
      </c>
      <c r="C33" s="541">
        <f>C21/$C$26</f>
        <v>0.11644666691179174</v>
      </c>
      <c r="D33" s="541">
        <f>D21/$C$26</f>
        <v>0.15627949161059432</v>
      </c>
      <c r="E33" s="541">
        <f>E21/$E$26</f>
        <v>0.13013244634055221</v>
      </c>
      <c r="F33" s="541">
        <f>F21/$E$26</f>
        <v>0.16691372307988961</v>
      </c>
      <c r="G33" s="541">
        <f>G21/$G$26</f>
        <v>0.18469250048197416</v>
      </c>
      <c r="H33" s="541">
        <f>H21/$G$26</f>
        <v>0.23928241656773513</v>
      </c>
      <c r="I33" s="541">
        <f>I21/$I$26</f>
        <v>0.14279205831574909</v>
      </c>
      <c r="J33" s="541">
        <f>J21/$I$26</f>
        <v>0.17312488010742375</v>
      </c>
      <c r="K33" s="541">
        <f>K21/$K$26</f>
        <v>0.13925277814806286</v>
      </c>
      <c r="L33" s="541">
        <f>L21/$K$26</f>
        <v>0.16987602855100037</v>
      </c>
    </row>
    <row r="34" spans="1:12" ht="14.25">
      <c r="A34" s="1310"/>
      <c r="B34" s="379" t="s">
        <v>1514</v>
      </c>
      <c r="C34" s="541">
        <f t="shared" ref="C34:D37" si="5">C22/$C$26</f>
        <v>5.8952580554227797E-3</v>
      </c>
      <c r="D34" s="541">
        <f t="shared" si="5"/>
        <v>6.1526393842458111E-3</v>
      </c>
      <c r="E34" s="541">
        <f t="shared" ref="E34:F37" si="6">E22/$E$26</f>
        <v>6.9416826349470336E-3</v>
      </c>
      <c r="F34" s="541">
        <f t="shared" si="6"/>
        <v>8.0745266760668625E-3</v>
      </c>
      <c r="G34" s="541">
        <f t="shared" ref="G34:H37" si="7">G22/$G$26</f>
        <v>6.8795470457520321E-3</v>
      </c>
      <c r="H34" s="541">
        <f t="shared" si="7"/>
        <v>7.6608525361987964E-3</v>
      </c>
      <c r="I34" s="541">
        <f t="shared" ref="I34:J37" si="8">I22/$I$26</f>
        <v>9.6993094187607896E-3</v>
      </c>
      <c r="J34" s="541">
        <f t="shared" si="8"/>
        <v>1.026280452714368E-2</v>
      </c>
      <c r="K34" s="541">
        <f t="shared" ref="K34:L37" si="9">K22/$K$26</f>
        <v>1.0470315927240998E-2</v>
      </c>
      <c r="L34" s="541">
        <f t="shared" si="9"/>
        <v>1.2021473842387814E-2</v>
      </c>
    </row>
    <row r="35" spans="1:12" ht="14.25">
      <c r="A35" s="1310"/>
      <c r="B35" s="380" t="s">
        <v>1529</v>
      </c>
      <c r="C35" s="541">
        <f t="shared" si="5"/>
        <v>0.26158522386047478</v>
      </c>
      <c r="D35" s="541">
        <f t="shared" si="5"/>
        <v>0.24552953144341899</v>
      </c>
      <c r="E35" s="541">
        <f t="shared" si="6"/>
        <v>0.25521530062547454</v>
      </c>
      <c r="F35" s="541">
        <f t="shared" si="6"/>
        <v>0.23809007315280137</v>
      </c>
      <c r="G35" s="541">
        <f t="shared" si="7"/>
        <v>0.21558958124055078</v>
      </c>
      <c r="H35" s="541">
        <f t="shared" si="7"/>
        <v>0.19481903138412834</v>
      </c>
      <c r="I35" s="541">
        <f t="shared" si="8"/>
        <v>0.25552704776520235</v>
      </c>
      <c r="J35" s="541">
        <f t="shared" si="8"/>
        <v>0.23295127565701132</v>
      </c>
      <c r="K35" s="541">
        <f t="shared" si="9"/>
        <v>0.2597947139446673</v>
      </c>
      <c r="L35" s="541">
        <f t="shared" si="9"/>
        <v>0.24257443740229523</v>
      </c>
    </row>
    <row r="36" spans="1:12" ht="14.25">
      <c r="A36" s="1310"/>
      <c r="B36" s="380" t="s">
        <v>748</v>
      </c>
      <c r="C36" s="541">
        <f t="shared" si="5"/>
        <v>0.11497591646137442</v>
      </c>
      <c r="D36" s="541">
        <f t="shared" si="5"/>
        <v>4.9208858820213017E-2</v>
      </c>
      <c r="E36" s="541">
        <f t="shared" si="6"/>
        <v>0.10688504043289104</v>
      </c>
      <c r="F36" s="541">
        <f t="shared" si="6"/>
        <v>4.5578895356544587E-2</v>
      </c>
      <c r="G36" s="541">
        <f t="shared" si="7"/>
        <v>8.2676326443639467E-2</v>
      </c>
      <c r="H36" s="541">
        <f t="shared" si="7"/>
        <v>3.3849806702992299E-2</v>
      </c>
      <c r="I36" s="541">
        <f t="shared" si="8"/>
        <v>9.6525513140226352E-2</v>
      </c>
      <c r="J36" s="541">
        <f t="shared" si="8"/>
        <v>3.976836754268176E-2</v>
      </c>
      <c r="K36" s="541">
        <f t="shared" si="9"/>
        <v>9.130018541184455E-2</v>
      </c>
      <c r="L36" s="541">
        <f t="shared" si="9"/>
        <v>3.9396987360486677E-2</v>
      </c>
    </row>
    <row r="37" spans="1:12" ht="14.25">
      <c r="A37" s="1311"/>
      <c r="B37" s="380" t="s">
        <v>1532</v>
      </c>
      <c r="C37" s="541">
        <f t="shared" si="5"/>
        <v>2.8005539826696572E-2</v>
      </c>
      <c r="D37" s="541">
        <f t="shared" si="5"/>
        <v>1.5920873625767547E-2</v>
      </c>
      <c r="E37" s="541">
        <f t="shared" si="6"/>
        <v>2.6983380936886125E-2</v>
      </c>
      <c r="F37" s="541">
        <f t="shared" si="6"/>
        <v>1.5184930763946636E-2</v>
      </c>
      <c r="G37" s="541">
        <f t="shared" si="7"/>
        <v>2.0983633171998823E-2</v>
      </c>
      <c r="H37" s="541">
        <f t="shared" si="7"/>
        <v>1.3566304425030188E-2</v>
      </c>
      <c r="I37" s="541">
        <f t="shared" si="8"/>
        <v>2.3738730097832342E-2</v>
      </c>
      <c r="J37" s="541">
        <f t="shared" si="8"/>
        <v>1.561001342796854E-2</v>
      </c>
      <c r="K37" s="541">
        <f t="shared" si="9"/>
        <v>2.1570789757510391E-2</v>
      </c>
      <c r="L37" s="541">
        <f t="shared" si="9"/>
        <v>1.3742289654503812E-2</v>
      </c>
    </row>
    <row r="38" spans="1:12">
      <c r="A38" s="376" t="s">
        <v>1546</v>
      </c>
    </row>
  </sheetData>
  <mergeCells count="34">
    <mergeCell ref="A18:A37"/>
    <mergeCell ref="C11:D11"/>
    <mergeCell ref="E11:F11"/>
    <mergeCell ref="G11:H11"/>
    <mergeCell ref="I11:J11"/>
    <mergeCell ref="C26:D26"/>
    <mergeCell ref="E26:F26"/>
    <mergeCell ref="G26:H26"/>
    <mergeCell ref="I26:J26"/>
    <mergeCell ref="A1:L1"/>
    <mergeCell ref="B12:L12"/>
    <mergeCell ref="A2:A17"/>
    <mergeCell ref="K11:L11"/>
    <mergeCell ref="K10:L10"/>
    <mergeCell ref="I10:J10"/>
    <mergeCell ref="G10:H10"/>
    <mergeCell ref="E10:F10"/>
    <mergeCell ref="C10:D10"/>
    <mergeCell ref="C2:L2"/>
    <mergeCell ref="E3:F3"/>
    <mergeCell ref="K3:L3"/>
    <mergeCell ref="G3:H3"/>
    <mergeCell ref="I3:J3"/>
    <mergeCell ref="K26:L26"/>
    <mergeCell ref="B30:L32"/>
    <mergeCell ref="C3:D3"/>
    <mergeCell ref="B2:B4"/>
    <mergeCell ref="C18:L18"/>
    <mergeCell ref="C19:D19"/>
    <mergeCell ref="E19:F19"/>
    <mergeCell ref="G19:H19"/>
    <mergeCell ref="I19:J19"/>
    <mergeCell ref="K19:L19"/>
    <mergeCell ref="B18:B20"/>
  </mergeCells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F78"/>
  <sheetViews>
    <sheetView workbookViewId="0">
      <selection sqref="A1:F1"/>
    </sheetView>
  </sheetViews>
  <sheetFormatPr baseColWidth="10" defaultColWidth="11" defaultRowHeight="12.75"/>
  <cols>
    <col min="1" max="1" width="35.25" style="375" customWidth="1"/>
    <col min="2" max="6" width="13.75" style="375" bestFit="1" customWidth="1"/>
    <col min="7" max="7" width="14.375" style="375" customWidth="1"/>
    <col min="8" max="16384" width="11" style="375"/>
  </cols>
  <sheetData>
    <row r="1" spans="1:6" ht="30" customHeight="1">
      <c r="A1" s="1321" t="s">
        <v>1810</v>
      </c>
      <c r="B1" s="1321"/>
      <c r="C1" s="1321"/>
      <c r="D1" s="1321"/>
      <c r="E1" s="1321"/>
      <c r="F1" s="1321"/>
    </row>
    <row r="2" spans="1:6">
      <c r="A2" s="441"/>
      <c r="B2" s="1322" t="s">
        <v>1518</v>
      </c>
      <c r="C2" s="1322"/>
      <c r="D2" s="1322"/>
      <c r="E2" s="1322"/>
      <c r="F2" s="1322"/>
    </row>
    <row r="3" spans="1:6">
      <c r="A3" s="442" t="s">
        <v>824</v>
      </c>
      <c r="B3" s="443" t="s">
        <v>550</v>
      </c>
      <c r="C3" s="443" t="s">
        <v>212</v>
      </c>
      <c r="D3" s="443" t="s">
        <v>213</v>
      </c>
      <c r="E3" s="443" t="s">
        <v>214</v>
      </c>
      <c r="F3" s="443" t="s">
        <v>215</v>
      </c>
    </row>
    <row r="4" spans="1:6">
      <c r="A4" s="442"/>
      <c r="B4" s="443" t="s">
        <v>7</v>
      </c>
      <c r="C4" s="443" t="s">
        <v>7</v>
      </c>
      <c r="D4" s="443" t="s">
        <v>7</v>
      </c>
      <c r="E4" s="443" t="s">
        <v>7</v>
      </c>
      <c r="F4" s="443" t="s">
        <v>7</v>
      </c>
    </row>
    <row r="5" spans="1:6">
      <c r="A5" s="1323" t="s">
        <v>89</v>
      </c>
      <c r="B5" s="1324"/>
      <c r="C5" s="1324"/>
      <c r="D5" s="1324"/>
      <c r="E5" s="1324"/>
      <c r="F5" s="1324"/>
    </row>
    <row r="6" spans="1:6">
      <c r="A6" s="543" t="s">
        <v>1527</v>
      </c>
      <c r="B6" s="544">
        <v>694</v>
      </c>
      <c r="C6" s="544">
        <v>746</v>
      </c>
      <c r="D6" s="544">
        <v>865</v>
      </c>
      <c r="E6" s="544">
        <v>724</v>
      </c>
      <c r="F6" s="544">
        <v>734</v>
      </c>
    </row>
    <row r="7" spans="1:6">
      <c r="A7" s="543" t="s">
        <v>1528</v>
      </c>
      <c r="B7" s="544">
        <v>284</v>
      </c>
      <c r="C7" s="544">
        <v>328</v>
      </c>
      <c r="D7" s="544">
        <v>462</v>
      </c>
      <c r="E7" s="544">
        <v>359</v>
      </c>
      <c r="F7" s="544">
        <v>349</v>
      </c>
    </row>
    <row r="8" spans="1:6">
      <c r="A8" s="543" t="s">
        <v>1530</v>
      </c>
      <c r="B8" s="544">
        <v>267</v>
      </c>
      <c r="C8" s="544">
        <v>314</v>
      </c>
      <c r="D8" s="544">
        <v>444</v>
      </c>
      <c r="E8" s="544">
        <v>319</v>
      </c>
      <c r="F8" s="544">
        <v>294</v>
      </c>
    </row>
    <row r="9" spans="1:6">
      <c r="A9" s="543" t="s">
        <v>1531</v>
      </c>
      <c r="B9" s="544">
        <v>16</v>
      </c>
      <c r="C9" s="544">
        <v>14</v>
      </c>
      <c r="D9" s="544">
        <v>14</v>
      </c>
      <c r="E9" s="544">
        <v>29</v>
      </c>
      <c r="F9" s="544">
        <v>29</v>
      </c>
    </row>
    <row r="10" spans="1:6">
      <c r="A10" s="543" t="s">
        <v>1533</v>
      </c>
      <c r="B10" s="962" t="s">
        <v>67</v>
      </c>
      <c r="C10" s="544" t="s">
        <v>124</v>
      </c>
      <c r="D10" s="544">
        <v>4</v>
      </c>
      <c r="E10" s="544">
        <v>11</v>
      </c>
      <c r="F10" s="544">
        <v>26</v>
      </c>
    </row>
    <row r="11" spans="1:6">
      <c r="A11" s="543" t="s">
        <v>1534</v>
      </c>
      <c r="B11" s="544">
        <v>410</v>
      </c>
      <c r="C11" s="544">
        <v>418</v>
      </c>
      <c r="D11" s="544">
        <v>403</v>
      </c>
      <c r="E11" s="544">
        <v>365</v>
      </c>
      <c r="F11" s="544">
        <v>385</v>
      </c>
    </row>
    <row r="12" spans="1:6">
      <c r="A12" s="543" t="s">
        <v>1535</v>
      </c>
      <c r="B12" s="544">
        <v>371</v>
      </c>
      <c r="C12" s="544">
        <v>365</v>
      </c>
      <c r="D12" s="544">
        <v>323</v>
      </c>
      <c r="E12" s="544">
        <v>313</v>
      </c>
      <c r="F12" s="544">
        <v>333</v>
      </c>
    </row>
    <row r="13" spans="1:6">
      <c r="A13" s="543" t="s">
        <v>1536</v>
      </c>
      <c r="B13" s="544">
        <v>125</v>
      </c>
      <c r="C13" s="544">
        <v>129</v>
      </c>
      <c r="D13" s="544">
        <v>124</v>
      </c>
      <c r="E13" s="544">
        <v>133</v>
      </c>
      <c r="F13" s="544">
        <v>149</v>
      </c>
    </row>
    <row r="14" spans="1:6">
      <c r="A14" s="543" t="s">
        <v>1537</v>
      </c>
      <c r="B14" s="544" t="s">
        <v>124</v>
      </c>
      <c r="C14" s="544" t="s">
        <v>124</v>
      </c>
      <c r="D14" s="544" t="s">
        <v>124</v>
      </c>
      <c r="E14" s="544" t="s">
        <v>124</v>
      </c>
      <c r="F14" s="544" t="s">
        <v>124</v>
      </c>
    </row>
    <row r="15" spans="1:6">
      <c r="A15" s="543" t="s">
        <v>1538</v>
      </c>
      <c r="B15" s="544">
        <v>177</v>
      </c>
      <c r="C15" s="544">
        <v>181</v>
      </c>
      <c r="D15" s="544">
        <v>150</v>
      </c>
      <c r="E15" s="544">
        <v>130</v>
      </c>
      <c r="F15" s="544">
        <v>129</v>
      </c>
    </row>
    <row r="16" spans="1:6">
      <c r="A16" s="543" t="s">
        <v>1539</v>
      </c>
      <c r="B16" s="544">
        <v>49</v>
      </c>
      <c r="C16" s="544">
        <v>33</v>
      </c>
      <c r="D16" s="544">
        <v>37</v>
      </c>
      <c r="E16" s="544">
        <v>44</v>
      </c>
      <c r="F16" s="544">
        <v>45</v>
      </c>
    </row>
    <row r="17" spans="1:6" ht="14.25" customHeight="1">
      <c r="A17" s="543" t="s">
        <v>1540</v>
      </c>
      <c r="B17" s="544" t="s">
        <v>124</v>
      </c>
      <c r="C17" s="544" t="s">
        <v>124</v>
      </c>
      <c r="D17" s="544" t="s">
        <v>124</v>
      </c>
      <c r="E17" s="544" t="s">
        <v>124</v>
      </c>
      <c r="F17" s="544" t="s">
        <v>124</v>
      </c>
    </row>
    <row r="18" spans="1:6">
      <c r="A18" s="543" t="s">
        <v>1541</v>
      </c>
      <c r="B18" s="544">
        <v>16</v>
      </c>
      <c r="C18" s="544">
        <v>20</v>
      </c>
      <c r="D18" s="544">
        <v>8</v>
      </c>
      <c r="E18" s="544">
        <v>5</v>
      </c>
      <c r="F18" s="544">
        <v>10</v>
      </c>
    </row>
    <row r="19" spans="1:6">
      <c r="A19" s="543" t="s">
        <v>1542</v>
      </c>
      <c r="B19" s="544">
        <v>3</v>
      </c>
      <c r="C19" s="962" t="s">
        <v>67</v>
      </c>
      <c r="D19" s="544">
        <v>4</v>
      </c>
      <c r="E19" s="544" t="s">
        <v>124</v>
      </c>
      <c r="F19" s="544" t="s">
        <v>124</v>
      </c>
    </row>
    <row r="20" spans="1:6">
      <c r="A20" s="543" t="s">
        <v>1543</v>
      </c>
      <c r="B20" s="544" t="s">
        <v>124</v>
      </c>
      <c r="C20" s="544" t="s">
        <v>124</v>
      </c>
      <c r="D20" s="544" t="s">
        <v>124</v>
      </c>
      <c r="E20" s="544" t="s">
        <v>124</v>
      </c>
      <c r="F20" s="544" t="s">
        <v>124</v>
      </c>
    </row>
    <row r="21" spans="1:6">
      <c r="A21" s="543" t="s">
        <v>1544</v>
      </c>
      <c r="B21" s="962" t="s">
        <v>67</v>
      </c>
      <c r="C21" s="544" t="s">
        <v>124</v>
      </c>
      <c r="D21" s="544" t="s">
        <v>124</v>
      </c>
      <c r="E21" s="962" t="s">
        <v>67</v>
      </c>
      <c r="F21" s="544" t="s">
        <v>124</v>
      </c>
    </row>
    <row r="22" spans="1:6">
      <c r="A22" s="543" t="s">
        <v>1545</v>
      </c>
      <c r="B22" s="544">
        <v>32</v>
      </c>
      <c r="C22" s="544">
        <v>42</v>
      </c>
      <c r="D22" s="544">
        <v>62</v>
      </c>
      <c r="E22" s="544">
        <v>44</v>
      </c>
      <c r="F22" s="544">
        <v>45</v>
      </c>
    </row>
    <row r="23" spans="1:6">
      <c r="A23" s="543" t="s">
        <v>1547</v>
      </c>
      <c r="B23" s="544" t="s">
        <v>124</v>
      </c>
      <c r="C23" s="544" t="s">
        <v>124</v>
      </c>
      <c r="D23" s="544" t="s">
        <v>124</v>
      </c>
      <c r="E23" s="544" t="s">
        <v>124</v>
      </c>
      <c r="F23" s="544" t="s">
        <v>124</v>
      </c>
    </row>
    <row r="24" spans="1:6">
      <c r="A24" s="543" t="s">
        <v>1541</v>
      </c>
      <c r="B24" s="544">
        <v>20</v>
      </c>
      <c r="C24" s="544">
        <v>24</v>
      </c>
      <c r="D24" s="544">
        <v>34</v>
      </c>
      <c r="E24" s="544">
        <v>31</v>
      </c>
      <c r="F24" s="544">
        <v>25</v>
      </c>
    </row>
    <row r="25" spans="1:6" ht="12.75" customHeight="1">
      <c r="A25" s="543" t="s">
        <v>1548</v>
      </c>
      <c r="B25" s="544">
        <v>6</v>
      </c>
      <c r="C25" s="544">
        <v>6</v>
      </c>
      <c r="D25" s="544">
        <v>10</v>
      </c>
      <c r="E25" s="544">
        <v>6</v>
      </c>
      <c r="F25" s="544">
        <v>11</v>
      </c>
    </row>
    <row r="26" spans="1:6">
      <c r="A26" s="543" t="s">
        <v>1549</v>
      </c>
      <c r="B26" s="544">
        <v>6</v>
      </c>
      <c r="C26" s="544">
        <v>12</v>
      </c>
      <c r="D26" s="544">
        <v>18</v>
      </c>
      <c r="E26" s="544">
        <v>7</v>
      </c>
      <c r="F26" s="544">
        <v>9</v>
      </c>
    </row>
    <row r="27" spans="1:6">
      <c r="A27" s="543" t="s">
        <v>1550</v>
      </c>
      <c r="B27" s="544">
        <v>7</v>
      </c>
      <c r="C27" s="544">
        <v>11</v>
      </c>
      <c r="D27" s="544">
        <v>18</v>
      </c>
      <c r="E27" s="544">
        <v>8</v>
      </c>
      <c r="F27" s="544">
        <v>7</v>
      </c>
    </row>
    <row r="28" spans="1:6">
      <c r="A28" s="543" t="s">
        <v>1551</v>
      </c>
      <c r="B28" s="544">
        <v>3</v>
      </c>
      <c r="C28" s="544">
        <v>7</v>
      </c>
      <c r="D28" s="544">
        <v>13</v>
      </c>
      <c r="E28" s="544">
        <v>3</v>
      </c>
      <c r="F28" s="962" t="s">
        <v>67</v>
      </c>
    </row>
    <row r="29" spans="1:6">
      <c r="A29" s="543" t="s">
        <v>1552</v>
      </c>
      <c r="B29" s="544">
        <v>4</v>
      </c>
      <c r="C29" s="544">
        <v>4</v>
      </c>
      <c r="D29" s="544">
        <v>5</v>
      </c>
      <c r="E29" s="544">
        <v>5</v>
      </c>
      <c r="F29" s="544">
        <v>5</v>
      </c>
    </row>
    <row r="30" spans="1:6">
      <c r="A30" s="1325" t="s">
        <v>53</v>
      </c>
      <c r="B30" s="1326"/>
      <c r="C30" s="1326"/>
      <c r="D30" s="1326"/>
      <c r="E30" s="1326"/>
      <c r="F30" s="1326"/>
    </row>
    <row r="31" spans="1:6">
      <c r="A31" s="542" t="s">
        <v>1527</v>
      </c>
      <c r="B31" s="545">
        <v>41680</v>
      </c>
      <c r="C31" s="545">
        <v>42146</v>
      </c>
      <c r="D31" s="545">
        <v>51170</v>
      </c>
      <c r="E31" s="545">
        <v>42055</v>
      </c>
      <c r="F31" s="545">
        <v>42137</v>
      </c>
    </row>
    <row r="32" spans="1:6">
      <c r="A32" s="542" t="s">
        <v>1528</v>
      </c>
      <c r="B32" s="545">
        <v>13402</v>
      </c>
      <c r="C32" s="545">
        <v>14717</v>
      </c>
      <c r="D32" s="545">
        <v>24814</v>
      </c>
      <c r="E32" s="545">
        <v>15589</v>
      </c>
      <c r="F32" s="545">
        <v>15419</v>
      </c>
    </row>
    <row r="33" spans="1:6">
      <c r="A33" s="542" t="s">
        <v>1530</v>
      </c>
      <c r="B33" s="545">
        <v>12751</v>
      </c>
      <c r="C33" s="545">
        <v>13850</v>
      </c>
      <c r="D33" s="545">
        <v>23582</v>
      </c>
      <c r="E33" s="545">
        <v>14440</v>
      </c>
      <c r="F33" s="545">
        <v>14018</v>
      </c>
    </row>
    <row r="34" spans="1:6">
      <c r="A34" s="542" t="s">
        <v>1531</v>
      </c>
      <c r="B34" s="545">
        <v>502</v>
      </c>
      <c r="C34" s="545">
        <v>670</v>
      </c>
      <c r="D34" s="545">
        <v>755</v>
      </c>
      <c r="E34" s="545">
        <v>856</v>
      </c>
      <c r="F34" s="545">
        <v>992</v>
      </c>
    </row>
    <row r="35" spans="1:6">
      <c r="A35" s="542" t="s">
        <v>1533</v>
      </c>
      <c r="B35" s="545">
        <v>149</v>
      </c>
      <c r="C35" s="545">
        <v>197</v>
      </c>
      <c r="D35" s="545">
        <v>477</v>
      </c>
      <c r="E35" s="545">
        <v>293</v>
      </c>
      <c r="F35" s="545">
        <v>409</v>
      </c>
    </row>
    <row r="36" spans="1:6">
      <c r="A36" s="542" t="s">
        <v>1534</v>
      </c>
      <c r="B36" s="545">
        <v>28278</v>
      </c>
      <c r="C36" s="545">
        <v>27429</v>
      </c>
      <c r="D36" s="545">
        <v>26356</v>
      </c>
      <c r="E36" s="545">
        <v>26466</v>
      </c>
      <c r="F36" s="545">
        <v>26718</v>
      </c>
    </row>
    <row r="37" spans="1:6">
      <c r="A37" s="542" t="s">
        <v>1535</v>
      </c>
      <c r="B37" s="545">
        <v>23398</v>
      </c>
      <c r="C37" s="545">
        <v>23009</v>
      </c>
      <c r="D37" s="545">
        <v>22124</v>
      </c>
      <c r="E37" s="545">
        <v>22338</v>
      </c>
      <c r="F37" s="545">
        <v>22752</v>
      </c>
    </row>
    <row r="38" spans="1:6">
      <c r="A38" s="542" t="s">
        <v>1536</v>
      </c>
      <c r="B38" s="545">
        <v>8603</v>
      </c>
      <c r="C38" s="545">
        <v>8610</v>
      </c>
      <c r="D38" s="545">
        <v>8711</v>
      </c>
      <c r="E38" s="545">
        <v>8963</v>
      </c>
      <c r="F38" s="545">
        <v>9505</v>
      </c>
    </row>
    <row r="39" spans="1:6">
      <c r="A39" s="542" t="s">
        <v>1537</v>
      </c>
      <c r="B39" s="545" t="s">
        <v>124</v>
      </c>
      <c r="C39" s="545" t="s">
        <v>124</v>
      </c>
      <c r="D39" s="545" t="s">
        <v>124</v>
      </c>
      <c r="E39" s="545" t="s">
        <v>124</v>
      </c>
      <c r="F39" s="545" t="s">
        <v>124</v>
      </c>
    </row>
    <row r="40" spans="1:6">
      <c r="A40" s="542" t="s">
        <v>1538</v>
      </c>
      <c r="B40" s="545">
        <v>11430</v>
      </c>
      <c r="C40" s="545">
        <v>11146</v>
      </c>
      <c r="D40" s="545">
        <v>10489</v>
      </c>
      <c r="E40" s="545">
        <v>10467</v>
      </c>
      <c r="F40" s="545">
        <v>10512</v>
      </c>
    </row>
    <row r="41" spans="1:6">
      <c r="A41" s="542" t="s">
        <v>1539</v>
      </c>
      <c r="B41" s="545">
        <v>2141</v>
      </c>
      <c r="C41" s="545">
        <v>1960</v>
      </c>
      <c r="D41" s="545">
        <v>1825</v>
      </c>
      <c r="E41" s="545">
        <v>1845</v>
      </c>
      <c r="F41" s="545">
        <v>1734</v>
      </c>
    </row>
    <row r="42" spans="1:6">
      <c r="A42" s="542" t="s">
        <v>1540</v>
      </c>
      <c r="B42" s="545" t="s">
        <v>124</v>
      </c>
      <c r="C42" s="545" t="s">
        <v>124</v>
      </c>
      <c r="D42" s="545" t="s">
        <v>124</v>
      </c>
      <c r="E42" s="545" t="s">
        <v>124</v>
      </c>
      <c r="F42" s="545" t="s">
        <v>124</v>
      </c>
    </row>
    <row r="43" spans="1:6">
      <c r="A43" s="542" t="s">
        <v>1541</v>
      </c>
      <c r="B43" s="545">
        <v>707</v>
      </c>
      <c r="C43" s="545">
        <v>696</v>
      </c>
      <c r="D43" s="545">
        <v>647</v>
      </c>
      <c r="E43" s="545">
        <v>631</v>
      </c>
      <c r="F43" s="545">
        <v>569</v>
      </c>
    </row>
    <row r="44" spans="1:6">
      <c r="A44" s="542" t="s">
        <v>1542</v>
      </c>
      <c r="B44" s="545">
        <v>404</v>
      </c>
      <c r="C44" s="545">
        <v>383</v>
      </c>
      <c r="D44" s="545">
        <v>352</v>
      </c>
      <c r="E44" s="545">
        <v>341</v>
      </c>
      <c r="F44" s="545">
        <v>342</v>
      </c>
    </row>
    <row r="45" spans="1:6">
      <c r="A45" s="542" t="s">
        <v>1543</v>
      </c>
      <c r="B45" s="545">
        <v>97</v>
      </c>
      <c r="C45" s="545">
        <v>194</v>
      </c>
      <c r="D45" s="545">
        <v>79</v>
      </c>
      <c r="E45" s="545">
        <v>69</v>
      </c>
      <c r="F45" s="545">
        <v>76</v>
      </c>
    </row>
    <row r="46" spans="1:6">
      <c r="A46" s="542" t="s">
        <v>1544</v>
      </c>
      <c r="B46" s="545">
        <v>16</v>
      </c>
      <c r="C46" s="545">
        <v>20</v>
      </c>
      <c r="D46" s="545">
        <v>21</v>
      </c>
      <c r="E46" s="545">
        <v>22</v>
      </c>
      <c r="F46" s="545">
        <v>14</v>
      </c>
    </row>
    <row r="47" spans="1:6">
      <c r="A47" s="542" t="s">
        <v>1545</v>
      </c>
      <c r="B47" s="545">
        <v>4282</v>
      </c>
      <c r="C47" s="545">
        <v>3874</v>
      </c>
      <c r="D47" s="545">
        <v>3595</v>
      </c>
      <c r="E47" s="545">
        <v>3471</v>
      </c>
      <c r="F47" s="545">
        <v>3425</v>
      </c>
    </row>
    <row r="48" spans="1:6">
      <c r="A48" s="542" t="s">
        <v>1547</v>
      </c>
      <c r="B48" s="545" t="s">
        <v>124</v>
      </c>
      <c r="C48" s="545" t="s">
        <v>124</v>
      </c>
      <c r="D48" s="545" t="s">
        <v>124</v>
      </c>
      <c r="E48" s="545" t="s">
        <v>124</v>
      </c>
      <c r="F48" s="545" t="s">
        <v>124</v>
      </c>
    </row>
    <row r="49" spans="1:6">
      <c r="A49" s="542" t="s">
        <v>1541</v>
      </c>
      <c r="B49" s="545">
        <v>2904</v>
      </c>
      <c r="C49" s="545">
        <v>2703</v>
      </c>
      <c r="D49" s="545">
        <v>2337</v>
      </c>
      <c r="E49" s="545">
        <v>2345</v>
      </c>
      <c r="F49" s="545">
        <v>2340</v>
      </c>
    </row>
    <row r="50" spans="1:6">
      <c r="A50" s="542" t="s">
        <v>1548</v>
      </c>
      <c r="B50" s="545">
        <v>693</v>
      </c>
      <c r="C50" s="545">
        <v>477</v>
      </c>
      <c r="D50" s="545">
        <v>579</v>
      </c>
      <c r="E50" s="545">
        <v>503</v>
      </c>
      <c r="F50" s="545">
        <v>506</v>
      </c>
    </row>
    <row r="51" spans="1:6">
      <c r="A51" s="542" t="s">
        <v>1549</v>
      </c>
      <c r="B51" s="545">
        <v>685</v>
      </c>
      <c r="C51" s="545">
        <v>694</v>
      </c>
      <c r="D51" s="545">
        <v>679</v>
      </c>
      <c r="E51" s="545">
        <v>623</v>
      </c>
      <c r="F51" s="545">
        <v>579</v>
      </c>
    </row>
    <row r="52" spans="1:6">
      <c r="A52" s="542" t="s">
        <v>1550</v>
      </c>
      <c r="B52" s="545">
        <v>598</v>
      </c>
      <c r="C52" s="545">
        <v>546</v>
      </c>
      <c r="D52" s="545">
        <v>637</v>
      </c>
      <c r="E52" s="545">
        <v>657</v>
      </c>
      <c r="F52" s="545">
        <v>541</v>
      </c>
    </row>
    <row r="53" spans="1:6">
      <c r="A53" s="542" t="s">
        <v>1551</v>
      </c>
      <c r="B53" s="545">
        <v>425</v>
      </c>
      <c r="C53" s="545">
        <v>382</v>
      </c>
      <c r="D53" s="545">
        <v>408</v>
      </c>
      <c r="E53" s="545">
        <v>404</v>
      </c>
      <c r="F53" s="545">
        <v>324</v>
      </c>
    </row>
    <row r="54" spans="1:6">
      <c r="A54" s="542" t="s">
        <v>1552</v>
      </c>
      <c r="B54" s="545">
        <v>173</v>
      </c>
      <c r="C54" s="545">
        <v>164</v>
      </c>
      <c r="D54" s="545">
        <v>229</v>
      </c>
      <c r="E54" s="545">
        <v>253</v>
      </c>
      <c r="F54" s="545">
        <v>217</v>
      </c>
    </row>
    <row r="55" spans="1:6" s="378" customFormat="1" ht="12">
      <c r="A55" s="377" t="s">
        <v>1553</v>
      </c>
    </row>
    <row r="56" spans="1:6" s="378" customFormat="1" ht="12">
      <c r="A56" s="377" t="s">
        <v>1554</v>
      </c>
    </row>
    <row r="57" spans="1:6" s="378" customFormat="1" ht="12">
      <c r="A57" s="377" t="s">
        <v>1555</v>
      </c>
    </row>
    <row r="58" spans="1:6" s="378" customFormat="1" ht="12">
      <c r="A58" s="377" t="s">
        <v>1556</v>
      </c>
    </row>
    <row r="59" spans="1:6" s="378" customFormat="1" ht="12">
      <c r="A59" s="377" t="s">
        <v>1557</v>
      </c>
    </row>
    <row r="60" spans="1:6" s="378" customFormat="1" ht="12">
      <c r="A60" s="377" t="s">
        <v>1558</v>
      </c>
    </row>
    <row r="61" spans="1:6" s="378" customFormat="1" ht="12">
      <c r="A61" s="377" t="s">
        <v>1559</v>
      </c>
    </row>
    <row r="62" spans="1:6" s="378" customFormat="1" ht="12">
      <c r="A62" s="376" t="s">
        <v>1651</v>
      </c>
    </row>
    <row r="63" spans="1:6">
      <c r="A63" s="378" t="s">
        <v>1913</v>
      </c>
    </row>
    <row r="71" ht="14.25" customHeight="1"/>
    <row r="78" ht="12.75" customHeight="1"/>
  </sheetData>
  <mergeCells count="4">
    <mergeCell ref="A1:F1"/>
    <mergeCell ref="B2:F2"/>
    <mergeCell ref="A5:F5"/>
    <mergeCell ref="A30:F30"/>
  </mergeCells>
  <pageMargins left="0.7" right="0.7" top="0.78740157499999996" bottom="0.78740157499999996" header="0.3" footer="0.3"/>
  <pageSetup paperSize="9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J33"/>
  <sheetViews>
    <sheetView workbookViewId="0">
      <selection sqref="A1:J1"/>
    </sheetView>
  </sheetViews>
  <sheetFormatPr baseColWidth="10" defaultRowHeight="12.75"/>
  <cols>
    <col min="1" max="1" width="36.75" style="375" customWidth="1"/>
    <col min="2" max="2" width="14.625" style="375" customWidth="1"/>
    <col min="3" max="3" width="13.125" style="375" customWidth="1"/>
    <col min="4" max="4" width="16.75" style="375" customWidth="1"/>
    <col min="5" max="5" width="13.5" style="375" customWidth="1"/>
    <col min="6" max="6" width="12.875" style="375" customWidth="1"/>
    <col min="7" max="7" width="16.375" style="375" customWidth="1"/>
    <col min="8" max="8" width="11.625" style="375" customWidth="1"/>
    <col min="9" max="256" width="11" style="375"/>
    <col min="257" max="257" width="34.25" style="375" customWidth="1"/>
    <col min="258" max="258" width="14.625" style="375" customWidth="1"/>
    <col min="259" max="259" width="13.125" style="375" customWidth="1"/>
    <col min="260" max="260" width="16.75" style="375" customWidth="1"/>
    <col min="261" max="261" width="13.5" style="375" customWidth="1"/>
    <col min="262" max="262" width="12.875" style="375" customWidth="1"/>
    <col min="263" max="263" width="16.375" style="375" customWidth="1"/>
    <col min="264" max="264" width="11.625" style="375" customWidth="1"/>
    <col min="265" max="512" width="11" style="375"/>
    <col min="513" max="513" width="34.25" style="375" customWidth="1"/>
    <col min="514" max="514" width="14.625" style="375" customWidth="1"/>
    <col min="515" max="515" width="13.125" style="375" customWidth="1"/>
    <col min="516" max="516" width="16.75" style="375" customWidth="1"/>
    <col min="517" max="517" width="13.5" style="375" customWidth="1"/>
    <col min="518" max="518" width="12.875" style="375" customWidth="1"/>
    <col min="519" max="519" width="16.375" style="375" customWidth="1"/>
    <col min="520" max="520" width="11.625" style="375" customWidth="1"/>
    <col min="521" max="768" width="11" style="375"/>
    <col min="769" max="769" width="34.25" style="375" customWidth="1"/>
    <col min="770" max="770" width="14.625" style="375" customWidth="1"/>
    <col min="771" max="771" width="13.125" style="375" customWidth="1"/>
    <col min="772" max="772" width="16.75" style="375" customWidth="1"/>
    <col min="773" max="773" width="13.5" style="375" customWidth="1"/>
    <col min="774" max="774" width="12.875" style="375" customWidth="1"/>
    <col min="775" max="775" width="16.375" style="375" customWidth="1"/>
    <col min="776" max="776" width="11.625" style="375" customWidth="1"/>
    <col min="777" max="1024" width="11" style="375"/>
    <col min="1025" max="1025" width="34.25" style="375" customWidth="1"/>
    <col min="1026" max="1026" width="14.625" style="375" customWidth="1"/>
    <col min="1027" max="1027" width="13.125" style="375" customWidth="1"/>
    <col min="1028" max="1028" width="16.75" style="375" customWidth="1"/>
    <col min="1029" max="1029" width="13.5" style="375" customWidth="1"/>
    <col min="1030" max="1030" width="12.875" style="375" customWidth="1"/>
    <col min="1031" max="1031" width="16.375" style="375" customWidth="1"/>
    <col min="1032" max="1032" width="11.625" style="375" customWidth="1"/>
    <col min="1033" max="1280" width="11" style="375"/>
    <col min="1281" max="1281" width="34.25" style="375" customWidth="1"/>
    <col min="1282" max="1282" width="14.625" style="375" customWidth="1"/>
    <col min="1283" max="1283" width="13.125" style="375" customWidth="1"/>
    <col min="1284" max="1284" width="16.75" style="375" customWidth="1"/>
    <col min="1285" max="1285" width="13.5" style="375" customWidth="1"/>
    <col min="1286" max="1286" width="12.875" style="375" customWidth="1"/>
    <col min="1287" max="1287" width="16.375" style="375" customWidth="1"/>
    <col min="1288" max="1288" width="11.625" style="375" customWidth="1"/>
    <col min="1289" max="1536" width="11" style="375"/>
    <col min="1537" max="1537" width="34.25" style="375" customWidth="1"/>
    <col min="1538" max="1538" width="14.625" style="375" customWidth="1"/>
    <col min="1539" max="1539" width="13.125" style="375" customWidth="1"/>
    <col min="1540" max="1540" width="16.75" style="375" customWidth="1"/>
    <col min="1541" max="1541" width="13.5" style="375" customWidth="1"/>
    <col min="1542" max="1542" width="12.875" style="375" customWidth="1"/>
    <col min="1543" max="1543" width="16.375" style="375" customWidth="1"/>
    <col min="1544" max="1544" width="11.625" style="375" customWidth="1"/>
    <col min="1545" max="1792" width="11" style="375"/>
    <col min="1793" max="1793" width="34.25" style="375" customWidth="1"/>
    <col min="1794" max="1794" width="14.625" style="375" customWidth="1"/>
    <col min="1795" max="1795" width="13.125" style="375" customWidth="1"/>
    <col min="1796" max="1796" width="16.75" style="375" customWidth="1"/>
    <col min="1797" max="1797" width="13.5" style="375" customWidth="1"/>
    <col min="1798" max="1798" width="12.875" style="375" customWidth="1"/>
    <col min="1799" max="1799" width="16.375" style="375" customWidth="1"/>
    <col min="1800" max="1800" width="11.625" style="375" customWidth="1"/>
    <col min="1801" max="2048" width="11" style="375"/>
    <col min="2049" max="2049" width="34.25" style="375" customWidth="1"/>
    <col min="2050" max="2050" width="14.625" style="375" customWidth="1"/>
    <col min="2051" max="2051" width="13.125" style="375" customWidth="1"/>
    <col min="2052" max="2052" width="16.75" style="375" customWidth="1"/>
    <col min="2053" max="2053" width="13.5" style="375" customWidth="1"/>
    <col min="2054" max="2054" width="12.875" style="375" customWidth="1"/>
    <col min="2055" max="2055" width="16.375" style="375" customWidth="1"/>
    <col min="2056" max="2056" width="11.625" style="375" customWidth="1"/>
    <col min="2057" max="2304" width="11" style="375"/>
    <col min="2305" max="2305" width="34.25" style="375" customWidth="1"/>
    <col min="2306" max="2306" width="14.625" style="375" customWidth="1"/>
    <col min="2307" max="2307" width="13.125" style="375" customWidth="1"/>
    <col min="2308" max="2308" width="16.75" style="375" customWidth="1"/>
    <col min="2309" max="2309" width="13.5" style="375" customWidth="1"/>
    <col min="2310" max="2310" width="12.875" style="375" customWidth="1"/>
    <col min="2311" max="2311" width="16.375" style="375" customWidth="1"/>
    <col min="2312" max="2312" width="11.625" style="375" customWidth="1"/>
    <col min="2313" max="2560" width="11" style="375"/>
    <col min="2561" max="2561" width="34.25" style="375" customWidth="1"/>
    <col min="2562" max="2562" width="14.625" style="375" customWidth="1"/>
    <col min="2563" max="2563" width="13.125" style="375" customWidth="1"/>
    <col min="2564" max="2564" width="16.75" style="375" customWidth="1"/>
    <col min="2565" max="2565" width="13.5" style="375" customWidth="1"/>
    <col min="2566" max="2566" width="12.875" style="375" customWidth="1"/>
    <col min="2567" max="2567" width="16.375" style="375" customWidth="1"/>
    <col min="2568" max="2568" width="11.625" style="375" customWidth="1"/>
    <col min="2569" max="2816" width="11" style="375"/>
    <col min="2817" max="2817" width="34.25" style="375" customWidth="1"/>
    <col min="2818" max="2818" width="14.625" style="375" customWidth="1"/>
    <col min="2819" max="2819" width="13.125" style="375" customWidth="1"/>
    <col min="2820" max="2820" width="16.75" style="375" customWidth="1"/>
    <col min="2821" max="2821" width="13.5" style="375" customWidth="1"/>
    <col min="2822" max="2822" width="12.875" style="375" customWidth="1"/>
    <col min="2823" max="2823" width="16.375" style="375" customWidth="1"/>
    <col min="2824" max="2824" width="11.625" style="375" customWidth="1"/>
    <col min="2825" max="3072" width="11" style="375"/>
    <col min="3073" max="3073" width="34.25" style="375" customWidth="1"/>
    <col min="3074" max="3074" width="14.625" style="375" customWidth="1"/>
    <col min="3075" max="3075" width="13.125" style="375" customWidth="1"/>
    <col min="3076" max="3076" width="16.75" style="375" customWidth="1"/>
    <col min="3077" max="3077" width="13.5" style="375" customWidth="1"/>
    <col min="3078" max="3078" width="12.875" style="375" customWidth="1"/>
    <col min="3079" max="3079" width="16.375" style="375" customWidth="1"/>
    <col min="3080" max="3080" width="11.625" style="375" customWidth="1"/>
    <col min="3081" max="3328" width="11" style="375"/>
    <col min="3329" max="3329" width="34.25" style="375" customWidth="1"/>
    <col min="3330" max="3330" width="14.625" style="375" customWidth="1"/>
    <col min="3331" max="3331" width="13.125" style="375" customWidth="1"/>
    <col min="3332" max="3332" width="16.75" style="375" customWidth="1"/>
    <col min="3333" max="3333" width="13.5" style="375" customWidth="1"/>
    <col min="3334" max="3334" width="12.875" style="375" customWidth="1"/>
    <col min="3335" max="3335" width="16.375" style="375" customWidth="1"/>
    <col min="3336" max="3336" width="11.625" style="375" customWidth="1"/>
    <col min="3337" max="3584" width="11" style="375"/>
    <col min="3585" max="3585" width="34.25" style="375" customWidth="1"/>
    <col min="3586" max="3586" width="14.625" style="375" customWidth="1"/>
    <col min="3587" max="3587" width="13.125" style="375" customWidth="1"/>
    <col min="3588" max="3588" width="16.75" style="375" customWidth="1"/>
    <col min="3589" max="3589" width="13.5" style="375" customWidth="1"/>
    <col min="3590" max="3590" width="12.875" style="375" customWidth="1"/>
    <col min="3591" max="3591" width="16.375" style="375" customWidth="1"/>
    <col min="3592" max="3592" width="11.625" style="375" customWidth="1"/>
    <col min="3593" max="3840" width="11" style="375"/>
    <col min="3841" max="3841" width="34.25" style="375" customWidth="1"/>
    <col min="3842" max="3842" width="14.625" style="375" customWidth="1"/>
    <col min="3843" max="3843" width="13.125" style="375" customWidth="1"/>
    <col min="3844" max="3844" width="16.75" style="375" customWidth="1"/>
    <col min="3845" max="3845" width="13.5" style="375" customWidth="1"/>
    <col min="3846" max="3846" width="12.875" style="375" customWidth="1"/>
    <col min="3847" max="3847" width="16.375" style="375" customWidth="1"/>
    <col min="3848" max="3848" width="11.625" style="375" customWidth="1"/>
    <col min="3849" max="4096" width="11" style="375"/>
    <col min="4097" max="4097" width="34.25" style="375" customWidth="1"/>
    <col min="4098" max="4098" width="14.625" style="375" customWidth="1"/>
    <col min="4099" max="4099" width="13.125" style="375" customWidth="1"/>
    <col min="4100" max="4100" width="16.75" style="375" customWidth="1"/>
    <col min="4101" max="4101" width="13.5" style="375" customWidth="1"/>
    <col min="4102" max="4102" width="12.875" style="375" customWidth="1"/>
    <col min="4103" max="4103" width="16.375" style="375" customWidth="1"/>
    <col min="4104" max="4104" width="11.625" style="375" customWidth="1"/>
    <col min="4105" max="4352" width="11" style="375"/>
    <col min="4353" max="4353" width="34.25" style="375" customWidth="1"/>
    <col min="4354" max="4354" width="14.625" style="375" customWidth="1"/>
    <col min="4355" max="4355" width="13.125" style="375" customWidth="1"/>
    <col min="4356" max="4356" width="16.75" style="375" customWidth="1"/>
    <col min="4357" max="4357" width="13.5" style="375" customWidth="1"/>
    <col min="4358" max="4358" width="12.875" style="375" customWidth="1"/>
    <col min="4359" max="4359" width="16.375" style="375" customWidth="1"/>
    <col min="4360" max="4360" width="11.625" style="375" customWidth="1"/>
    <col min="4361" max="4608" width="11" style="375"/>
    <col min="4609" max="4609" width="34.25" style="375" customWidth="1"/>
    <col min="4610" max="4610" width="14.625" style="375" customWidth="1"/>
    <col min="4611" max="4611" width="13.125" style="375" customWidth="1"/>
    <col min="4612" max="4612" width="16.75" style="375" customWidth="1"/>
    <col min="4613" max="4613" width="13.5" style="375" customWidth="1"/>
    <col min="4614" max="4614" width="12.875" style="375" customWidth="1"/>
    <col min="4615" max="4615" width="16.375" style="375" customWidth="1"/>
    <col min="4616" max="4616" width="11.625" style="375" customWidth="1"/>
    <col min="4617" max="4864" width="11" style="375"/>
    <col min="4865" max="4865" width="34.25" style="375" customWidth="1"/>
    <col min="4866" max="4866" width="14.625" style="375" customWidth="1"/>
    <col min="4867" max="4867" width="13.125" style="375" customWidth="1"/>
    <col min="4868" max="4868" width="16.75" style="375" customWidth="1"/>
    <col min="4869" max="4869" width="13.5" style="375" customWidth="1"/>
    <col min="4870" max="4870" width="12.875" style="375" customWidth="1"/>
    <col min="4871" max="4871" width="16.375" style="375" customWidth="1"/>
    <col min="4872" max="4872" width="11.625" style="375" customWidth="1"/>
    <col min="4873" max="5120" width="11" style="375"/>
    <col min="5121" max="5121" width="34.25" style="375" customWidth="1"/>
    <col min="5122" max="5122" width="14.625" style="375" customWidth="1"/>
    <col min="5123" max="5123" width="13.125" style="375" customWidth="1"/>
    <col min="5124" max="5124" width="16.75" style="375" customWidth="1"/>
    <col min="5125" max="5125" width="13.5" style="375" customWidth="1"/>
    <col min="5126" max="5126" width="12.875" style="375" customWidth="1"/>
    <col min="5127" max="5127" width="16.375" style="375" customWidth="1"/>
    <col min="5128" max="5128" width="11.625" style="375" customWidth="1"/>
    <col min="5129" max="5376" width="11" style="375"/>
    <col min="5377" max="5377" width="34.25" style="375" customWidth="1"/>
    <col min="5378" max="5378" width="14.625" style="375" customWidth="1"/>
    <col min="5379" max="5379" width="13.125" style="375" customWidth="1"/>
    <col min="5380" max="5380" width="16.75" style="375" customWidth="1"/>
    <col min="5381" max="5381" width="13.5" style="375" customWidth="1"/>
    <col min="5382" max="5382" width="12.875" style="375" customWidth="1"/>
    <col min="5383" max="5383" width="16.375" style="375" customWidth="1"/>
    <col min="5384" max="5384" width="11.625" style="375" customWidth="1"/>
    <col min="5385" max="5632" width="11" style="375"/>
    <col min="5633" max="5633" width="34.25" style="375" customWidth="1"/>
    <col min="5634" max="5634" width="14.625" style="375" customWidth="1"/>
    <col min="5635" max="5635" width="13.125" style="375" customWidth="1"/>
    <col min="5636" max="5636" width="16.75" style="375" customWidth="1"/>
    <col min="5637" max="5637" width="13.5" style="375" customWidth="1"/>
    <col min="5638" max="5638" width="12.875" style="375" customWidth="1"/>
    <col min="5639" max="5639" width="16.375" style="375" customWidth="1"/>
    <col min="5640" max="5640" width="11.625" style="375" customWidth="1"/>
    <col min="5641" max="5888" width="11" style="375"/>
    <col min="5889" max="5889" width="34.25" style="375" customWidth="1"/>
    <col min="5890" max="5890" width="14.625" style="375" customWidth="1"/>
    <col min="5891" max="5891" width="13.125" style="375" customWidth="1"/>
    <col min="5892" max="5892" width="16.75" style="375" customWidth="1"/>
    <col min="5893" max="5893" width="13.5" style="375" customWidth="1"/>
    <col min="5894" max="5894" width="12.875" style="375" customWidth="1"/>
    <col min="5895" max="5895" width="16.375" style="375" customWidth="1"/>
    <col min="5896" max="5896" width="11.625" style="375" customWidth="1"/>
    <col min="5897" max="6144" width="11" style="375"/>
    <col min="6145" max="6145" width="34.25" style="375" customWidth="1"/>
    <col min="6146" max="6146" width="14.625" style="375" customWidth="1"/>
    <col min="6147" max="6147" width="13.125" style="375" customWidth="1"/>
    <col min="6148" max="6148" width="16.75" style="375" customWidth="1"/>
    <col min="6149" max="6149" width="13.5" style="375" customWidth="1"/>
    <col min="6150" max="6150" width="12.875" style="375" customWidth="1"/>
    <col min="6151" max="6151" width="16.375" style="375" customWidth="1"/>
    <col min="6152" max="6152" width="11.625" style="375" customWidth="1"/>
    <col min="6153" max="6400" width="11" style="375"/>
    <col min="6401" max="6401" width="34.25" style="375" customWidth="1"/>
    <col min="6402" max="6402" width="14.625" style="375" customWidth="1"/>
    <col min="6403" max="6403" width="13.125" style="375" customWidth="1"/>
    <col min="6404" max="6404" width="16.75" style="375" customWidth="1"/>
    <col min="6405" max="6405" width="13.5" style="375" customWidth="1"/>
    <col min="6406" max="6406" width="12.875" style="375" customWidth="1"/>
    <col min="6407" max="6407" width="16.375" style="375" customWidth="1"/>
    <col min="6408" max="6408" width="11.625" style="375" customWidth="1"/>
    <col min="6409" max="6656" width="11" style="375"/>
    <col min="6657" max="6657" width="34.25" style="375" customWidth="1"/>
    <col min="6658" max="6658" width="14.625" style="375" customWidth="1"/>
    <col min="6659" max="6659" width="13.125" style="375" customWidth="1"/>
    <col min="6660" max="6660" width="16.75" style="375" customWidth="1"/>
    <col min="6661" max="6661" width="13.5" style="375" customWidth="1"/>
    <col min="6662" max="6662" width="12.875" style="375" customWidth="1"/>
    <col min="6663" max="6663" width="16.375" style="375" customWidth="1"/>
    <col min="6664" max="6664" width="11.625" style="375" customWidth="1"/>
    <col min="6665" max="6912" width="11" style="375"/>
    <col min="6913" max="6913" width="34.25" style="375" customWidth="1"/>
    <col min="6914" max="6914" width="14.625" style="375" customWidth="1"/>
    <col min="6915" max="6915" width="13.125" style="375" customWidth="1"/>
    <col min="6916" max="6916" width="16.75" style="375" customWidth="1"/>
    <col min="6917" max="6917" width="13.5" style="375" customWidth="1"/>
    <col min="6918" max="6918" width="12.875" style="375" customWidth="1"/>
    <col min="6919" max="6919" width="16.375" style="375" customWidth="1"/>
    <col min="6920" max="6920" width="11.625" style="375" customWidth="1"/>
    <col min="6921" max="7168" width="11" style="375"/>
    <col min="7169" max="7169" width="34.25" style="375" customWidth="1"/>
    <col min="7170" max="7170" width="14.625" style="375" customWidth="1"/>
    <col min="7171" max="7171" width="13.125" style="375" customWidth="1"/>
    <col min="7172" max="7172" width="16.75" style="375" customWidth="1"/>
    <col min="7173" max="7173" width="13.5" style="375" customWidth="1"/>
    <col min="7174" max="7174" width="12.875" style="375" customWidth="1"/>
    <col min="7175" max="7175" width="16.375" style="375" customWidth="1"/>
    <col min="7176" max="7176" width="11.625" style="375" customWidth="1"/>
    <col min="7177" max="7424" width="11" style="375"/>
    <col min="7425" max="7425" width="34.25" style="375" customWidth="1"/>
    <col min="7426" max="7426" width="14.625" style="375" customWidth="1"/>
    <col min="7427" max="7427" width="13.125" style="375" customWidth="1"/>
    <col min="7428" max="7428" width="16.75" style="375" customWidth="1"/>
    <col min="7429" max="7429" width="13.5" style="375" customWidth="1"/>
    <col min="7430" max="7430" width="12.875" style="375" customWidth="1"/>
    <col min="7431" max="7431" width="16.375" style="375" customWidth="1"/>
    <col min="7432" max="7432" width="11.625" style="375" customWidth="1"/>
    <col min="7433" max="7680" width="11" style="375"/>
    <col min="7681" max="7681" width="34.25" style="375" customWidth="1"/>
    <col min="7682" max="7682" width="14.625" style="375" customWidth="1"/>
    <col min="7683" max="7683" width="13.125" style="375" customWidth="1"/>
    <col min="7684" max="7684" width="16.75" style="375" customWidth="1"/>
    <col min="7685" max="7685" width="13.5" style="375" customWidth="1"/>
    <col min="7686" max="7686" width="12.875" style="375" customWidth="1"/>
    <col min="7687" max="7687" width="16.375" style="375" customWidth="1"/>
    <col min="7688" max="7688" width="11.625" style="375" customWidth="1"/>
    <col min="7689" max="7936" width="11" style="375"/>
    <col min="7937" max="7937" width="34.25" style="375" customWidth="1"/>
    <col min="7938" max="7938" width="14.625" style="375" customWidth="1"/>
    <col min="7939" max="7939" width="13.125" style="375" customWidth="1"/>
    <col min="7940" max="7940" width="16.75" style="375" customWidth="1"/>
    <col min="7941" max="7941" width="13.5" style="375" customWidth="1"/>
    <col min="7942" max="7942" width="12.875" style="375" customWidth="1"/>
    <col min="7943" max="7943" width="16.375" style="375" customWidth="1"/>
    <col min="7944" max="7944" width="11.625" style="375" customWidth="1"/>
    <col min="7945" max="8192" width="11" style="375"/>
    <col min="8193" max="8193" width="34.25" style="375" customWidth="1"/>
    <col min="8194" max="8194" width="14.625" style="375" customWidth="1"/>
    <col min="8195" max="8195" width="13.125" style="375" customWidth="1"/>
    <col min="8196" max="8196" width="16.75" style="375" customWidth="1"/>
    <col min="8197" max="8197" width="13.5" style="375" customWidth="1"/>
    <col min="8198" max="8198" width="12.875" style="375" customWidth="1"/>
    <col min="8199" max="8199" width="16.375" style="375" customWidth="1"/>
    <col min="8200" max="8200" width="11.625" style="375" customWidth="1"/>
    <col min="8201" max="8448" width="11" style="375"/>
    <col min="8449" max="8449" width="34.25" style="375" customWidth="1"/>
    <col min="8450" max="8450" width="14.625" style="375" customWidth="1"/>
    <col min="8451" max="8451" width="13.125" style="375" customWidth="1"/>
    <col min="8452" max="8452" width="16.75" style="375" customWidth="1"/>
    <col min="8453" max="8453" width="13.5" style="375" customWidth="1"/>
    <col min="8454" max="8454" width="12.875" style="375" customWidth="1"/>
    <col min="8455" max="8455" width="16.375" style="375" customWidth="1"/>
    <col min="8456" max="8456" width="11.625" style="375" customWidth="1"/>
    <col min="8457" max="8704" width="11" style="375"/>
    <col min="8705" max="8705" width="34.25" style="375" customWidth="1"/>
    <col min="8706" max="8706" width="14.625" style="375" customWidth="1"/>
    <col min="8707" max="8707" width="13.125" style="375" customWidth="1"/>
    <col min="8708" max="8708" width="16.75" style="375" customWidth="1"/>
    <col min="8709" max="8709" width="13.5" style="375" customWidth="1"/>
    <col min="8710" max="8710" width="12.875" style="375" customWidth="1"/>
    <col min="8711" max="8711" width="16.375" style="375" customWidth="1"/>
    <col min="8712" max="8712" width="11.625" style="375" customWidth="1"/>
    <col min="8713" max="8960" width="11" style="375"/>
    <col min="8961" max="8961" width="34.25" style="375" customWidth="1"/>
    <col min="8962" max="8962" width="14.625" style="375" customWidth="1"/>
    <col min="8963" max="8963" width="13.125" style="375" customWidth="1"/>
    <col min="8964" max="8964" width="16.75" style="375" customWidth="1"/>
    <col min="8965" max="8965" width="13.5" style="375" customWidth="1"/>
    <col min="8966" max="8966" width="12.875" style="375" customWidth="1"/>
    <col min="8967" max="8967" width="16.375" style="375" customWidth="1"/>
    <col min="8968" max="8968" width="11.625" style="375" customWidth="1"/>
    <col min="8969" max="9216" width="11" style="375"/>
    <col min="9217" max="9217" width="34.25" style="375" customWidth="1"/>
    <col min="9218" max="9218" width="14.625" style="375" customWidth="1"/>
    <col min="9219" max="9219" width="13.125" style="375" customWidth="1"/>
    <col min="9220" max="9220" width="16.75" style="375" customWidth="1"/>
    <col min="9221" max="9221" width="13.5" style="375" customWidth="1"/>
    <col min="9222" max="9222" width="12.875" style="375" customWidth="1"/>
    <col min="9223" max="9223" width="16.375" style="375" customWidth="1"/>
    <col min="9224" max="9224" width="11.625" style="375" customWidth="1"/>
    <col min="9225" max="9472" width="11" style="375"/>
    <col min="9473" max="9473" width="34.25" style="375" customWidth="1"/>
    <col min="9474" max="9474" width="14.625" style="375" customWidth="1"/>
    <col min="9475" max="9475" width="13.125" style="375" customWidth="1"/>
    <col min="9476" max="9476" width="16.75" style="375" customWidth="1"/>
    <col min="9477" max="9477" width="13.5" style="375" customWidth="1"/>
    <col min="9478" max="9478" width="12.875" style="375" customWidth="1"/>
    <col min="9479" max="9479" width="16.375" style="375" customWidth="1"/>
    <col min="9480" max="9480" width="11.625" style="375" customWidth="1"/>
    <col min="9481" max="9728" width="11" style="375"/>
    <col min="9729" max="9729" width="34.25" style="375" customWidth="1"/>
    <col min="9730" max="9730" width="14.625" style="375" customWidth="1"/>
    <col min="9731" max="9731" width="13.125" style="375" customWidth="1"/>
    <col min="9732" max="9732" width="16.75" style="375" customWidth="1"/>
    <col min="9733" max="9733" width="13.5" style="375" customWidth="1"/>
    <col min="9734" max="9734" width="12.875" style="375" customWidth="1"/>
    <col min="9735" max="9735" width="16.375" style="375" customWidth="1"/>
    <col min="9736" max="9736" width="11.625" style="375" customWidth="1"/>
    <col min="9737" max="9984" width="11" style="375"/>
    <col min="9985" max="9985" width="34.25" style="375" customWidth="1"/>
    <col min="9986" max="9986" width="14.625" style="375" customWidth="1"/>
    <col min="9987" max="9987" width="13.125" style="375" customWidth="1"/>
    <col min="9988" max="9988" width="16.75" style="375" customWidth="1"/>
    <col min="9989" max="9989" width="13.5" style="375" customWidth="1"/>
    <col min="9990" max="9990" width="12.875" style="375" customWidth="1"/>
    <col min="9991" max="9991" width="16.375" style="375" customWidth="1"/>
    <col min="9992" max="9992" width="11.625" style="375" customWidth="1"/>
    <col min="9993" max="10240" width="11" style="375"/>
    <col min="10241" max="10241" width="34.25" style="375" customWidth="1"/>
    <col min="10242" max="10242" width="14.625" style="375" customWidth="1"/>
    <col min="10243" max="10243" width="13.125" style="375" customWidth="1"/>
    <col min="10244" max="10244" width="16.75" style="375" customWidth="1"/>
    <col min="10245" max="10245" width="13.5" style="375" customWidth="1"/>
    <col min="10246" max="10246" width="12.875" style="375" customWidth="1"/>
    <col min="10247" max="10247" width="16.375" style="375" customWidth="1"/>
    <col min="10248" max="10248" width="11.625" style="375" customWidth="1"/>
    <col min="10249" max="10496" width="11" style="375"/>
    <col min="10497" max="10497" width="34.25" style="375" customWidth="1"/>
    <col min="10498" max="10498" width="14.625" style="375" customWidth="1"/>
    <col min="10499" max="10499" width="13.125" style="375" customWidth="1"/>
    <col min="10500" max="10500" width="16.75" style="375" customWidth="1"/>
    <col min="10501" max="10501" width="13.5" style="375" customWidth="1"/>
    <col min="10502" max="10502" width="12.875" style="375" customWidth="1"/>
    <col min="10503" max="10503" width="16.375" style="375" customWidth="1"/>
    <col min="10504" max="10504" width="11.625" style="375" customWidth="1"/>
    <col min="10505" max="10752" width="11" style="375"/>
    <col min="10753" max="10753" width="34.25" style="375" customWidth="1"/>
    <col min="10754" max="10754" width="14.625" style="375" customWidth="1"/>
    <col min="10755" max="10755" width="13.125" style="375" customWidth="1"/>
    <col min="10756" max="10756" width="16.75" style="375" customWidth="1"/>
    <col min="10757" max="10757" width="13.5" style="375" customWidth="1"/>
    <col min="10758" max="10758" width="12.875" style="375" customWidth="1"/>
    <col min="10759" max="10759" width="16.375" style="375" customWidth="1"/>
    <col min="10760" max="10760" width="11.625" style="375" customWidth="1"/>
    <col min="10761" max="11008" width="11" style="375"/>
    <col min="11009" max="11009" width="34.25" style="375" customWidth="1"/>
    <col min="11010" max="11010" width="14.625" style="375" customWidth="1"/>
    <col min="11011" max="11011" width="13.125" style="375" customWidth="1"/>
    <col min="11012" max="11012" width="16.75" style="375" customWidth="1"/>
    <col min="11013" max="11013" width="13.5" style="375" customWidth="1"/>
    <col min="11014" max="11014" width="12.875" style="375" customWidth="1"/>
    <col min="11015" max="11015" width="16.375" style="375" customWidth="1"/>
    <col min="11016" max="11016" width="11.625" style="375" customWidth="1"/>
    <col min="11017" max="11264" width="11" style="375"/>
    <col min="11265" max="11265" width="34.25" style="375" customWidth="1"/>
    <col min="11266" max="11266" width="14.625" style="375" customWidth="1"/>
    <col min="11267" max="11267" width="13.125" style="375" customWidth="1"/>
    <col min="11268" max="11268" width="16.75" style="375" customWidth="1"/>
    <col min="11269" max="11269" width="13.5" style="375" customWidth="1"/>
    <col min="11270" max="11270" width="12.875" style="375" customWidth="1"/>
    <col min="11271" max="11271" width="16.375" style="375" customWidth="1"/>
    <col min="11272" max="11272" width="11.625" style="375" customWidth="1"/>
    <col min="11273" max="11520" width="11" style="375"/>
    <col min="11521" max="11521" width="34.25" style="375" customWidth="1"/>
    <col min="11522" max="11522" width="14.625" style="375" customWidth="1"/>
    <col min="11523" max="11523" width="13.125" style="375" customWidth="1"/>
    <col min="11524" max="11524" width="16.75" style="375" customWidth="1"/>
    <col min="11525" max="11525" width="13.5" style="375" customWidth="1"/>
    <col min="11526" max="11526" width="12.875" style="375" customWidth="1"/>
    <col min="11527" max="11527" width="16.375" style="375" customWidth="1"/>
    <col min="11528" max="11528" width="11.625" style="375" customWidth="1"/>
    <col min="11529" max="11776" width="11" style="375"/>
    <col min="11777" max="11777" width="34.25" style="375" customWidth="1"/>
    <col min="11778" max="11778" width="14.625" style="375" customWidth="1"/>
    <col min="11779" max="11779" width="13.125" style="375" customWidth="1"/>
    <col min="11780" max="11780" width="16.75" style="375" customWidth="1"/>
    <col min="11781" max="11781" width="13.5" style="375" customWidth="1"/>
    <col min="11782" max="11782" width="12.875" style="375" customWidth="1"/>
    <col min="11783" max="11783" width="16.375" style="375" customWidth="1"/>
    <col min="11784" max="11784" width="11.625" style="375" customWidth="1"/>
    <col min="11785" max="12032" width="11" style="375"/>
    <col min="12033" max="12033" width="34.25" style="375" customWidth="1"/>
    <col min="12034" max="12034" width="14.625" style="375" customWidth="1"/>
    <col min="12035" max="12035" width="13.125" style="375" customWidth="1"/>
    <col min="12036" max="12036" width="16.75" style="375" customWidth="1"/>
    <col min="12037" max="12037" width="13.5" style="375" customWidth="1"/>
    <col min="12038" max="12038" width="12.875" style="375" customWidth="1"/>
    <col min="12039" max="12039" width="16.375" style="375" customWidth="1"/>
    <col min="12040" max="12040" width="11.625" style="375" customWidth="1"/>
    <col min="12041" max="12288" width="11" style="375"/>
    <col min="12289" max="12289" width="34.25" style="375" customWidth="1"/>
    <col min="12290" max="12290" width="14.625" style="375" customWidth="1"/>
    <col min="12291" max="12291" width="13.125" style="375" customWidth="1"/>
    <col min="12292" max="12292" width="16.75" style="375" customWidth="1"/>
    <col min="12293" max="12293" width="13.5" style="375" customWidth="1"/>
    <col min="12294" max="12294" width="12.875" style="375" customWidth="1"/>
    <col min="12295" max="12295" width="16.375" style="375" customWidth="1"/>
    <col min="12296" max="12296" width="11.625" style="375" customWidth="1"/>
    <col min="12297" max="12544" width="11" style="375"/>
    <col min="12545" max="12545" width="34.25" style="375" customWidth="1"/>
    <col min="12546" max="12546" width="14.625" style="375" customWidth="1"/>
    <col min="12547" max="12547" width="13.125" style="375" customWidth="1"/>
    <col min="12548" max="12548" width="16.75" style="375" customWidth="1"/>
    <col min="12549" max="12549" width="13.5" style="375" customWidth="1"/>
    <col min="12550" max="12550" width="12.875" style="375" customWidth="1"/>
    <col min="12551" max="12551" width="16.375" style="375" customWidth="1"/>
    <col min="12552" max="12552" width="11.625" style="375" customWidth="1"/>
    <col min="12553" max="12800" width="11" style="375"/>
    <col min="12801" max="12801" width="34.25" style="375" customWidth="1"/>
    <col min="12802" max="12802" width="14.625" style="375" customWidth="1"/>
    <col min="12803" max="12803" width="13.125" style="375" customWidth="1"/>
    <col min="12804" max="12804" width="16.75" style="375" customWidth="1"/>
    <col min="12805" max="12805" width="13.5" style="375" customWidth="1"/>
    <col min="12806" max="12806" width="12.875" style="375" customWidth="1"/>
    <col min="12807" max="12807" width="16.375" style="375" customWidth="1"/>
    <col min="12808" max="12808" width="11.625" style="375" customWidth="1"/>
    <col min="12809" max="13056" width="11" style="375"/>
    <col min="13057" max="13057" width="34.25" style="375" customWidth="1"/>
    <col min="13058" max="13058" width="14.625" style="375" customWidth="1"/>
    <col min="13059" max="13059" width="13.125" style="375" customWidth="1"/>
    <col min="13060" max="13060" width="16.75" style="375" customWidth="1"/>
    <col min="13061" max="13061" width="13.5" style="375" customWidth="1"/>
    <col min="13062" max="13062" width="12.875" style="375" customWidth="1"/>
    <col min="13063" max="13063" width="16.375" style="375" customWidth="1"/>
    <col min="13064" max="13064" width="11.625" style="375" customWidth="1"/>
    <col min="13065" max="13312" width="11" style="375"/>
    <col min="13313" max="13313" width="34.25" style="375" customWidth="1"/>
    <col min="13314" max="13314" width="14.625" style="375" customWidth="1"/>
    <col min="13315" max="13315" width="13.125" style="375" customWidth="1"/>
    <col min="13316" max="13316" width="16.75" style="375" customWidth="1"/>
    <col min="13317" max="13317" width="13.5" style="375" customWidth="1"/>
    <col min="13318" max="13318" width="12.875" style="375" customWidth="1"/>
    <col min="13319" max="13319" width="16.375" style="375" customWidth="1"/>
    <col min="13320" max="13320" width="11.625" style="375" customWidth="1"/>
    <col min="13321" max="13568" width="11" style="375"/>
    <col min="13569" max="13569" width="34.25" style="375" customWidth="1"/>
    <col min="13570" max="13570" width="14.625" style="375" customWidth="1"/>
    <col min="13571" max="13571" width="13.125" style="375" customWidth="1"/>
    <col min="13572" max="13572" width="16.75" style="375" customWidth="1"/>
    <col min="13573" max="13573" width="13.5" style="375" customWidth="1"/>
    <col min="13574" max="13574" width="12.875" style="375" customWidth="1"/>
    <col min="13575" max="13575" width="16.375" style="375" customWidth="1"/>
    <col min="13576" max="13576" width="11.625" style="375" customWidth="1"/>
    <col min="13577" max="13824" width="11" style="375"/>
    <col min="13825" max="13825" width="34.25" style="375" customWidth="1"/>
    <col min="13826" max="13826" width="14.625" style="375" customWidth="1"/>
    <col min="13827" max="13827" width="13.125" style="375" customWidth="1"/>
    <col min="13828" max="13828" width="16.75" style="375" customWidth="1"/>
    <col min="13829" max="13829" width="13.5" style="375" customWidth="1"/>
    <col min="13830" max="13830" width="12.875" style="375" customWidth="1"/>
    <col min="13831" max="13831" width="16.375" style="375" customWidth="1"/>
    <col min="13832" max="13832" width="11.625" style="375" customWidth="1"/>
    <col min="13833" max="14080" width="11" style="375"/>
    <col min="14081" max="14081" width="34.25" style="375" customWidth="1"/>
    <col min="14082" max="14082" width="14.625" style="375" customWidth="1"/>
    <col min="14083" max="14083" width="13.125" style="375" customWidth="1"/>
    <col min="14084" max="14084" width="16.75" style="375" customWidth="1"/>
    <col min="14085" max="14085" width="13.5" style="375" customWidth="1"/>
    <col min="14086" max="14086" width="12.875" style="375" customWidth="1"/>
    <col min="14087" max="14087" width="16.375" style="375" customWidth="1"/>
    <col min="14088" max="14088" width="11.625" style="375" customWidth="1"/>
    <col min="14089" max="14336" width="11" style="375"/>
    <col min="14337" max="14337" width="34.25" style="375" customWidth="1"/>
    <col min="14338" max="14338" width="14.625" style="375" customWidth="1"/>
    <col min="14339" max="14339" width="13.125" style="375" customWidth="1"/>
    <col min="14340" max="14340" width="16.75" style="375" customWidth="1"/>
    <col min="14341" max="14341" width="13.5" style="375" customWidth="1"/>
    <col min="14342" max="14342" width="12.875" style="375" customWidth="1"/>
    <col min="14343" max="14343" width="16.375" style="375" customWidth="1"/>
    <col min="14344" max="14344" width="11.625" style="375" customWidth="1"/>
    <col min="14345" max="14592" width="11" style="375"/>
    <col min="14593" max="14593" width="34.25" style="375" customWidth="1"/>
    <col min="14594" max="14594" width="14.625" style="375" customWidth="1"/>
    <col min="14595" max="14595" width="13.125" style="375" customWidth="1"/>
    <col min="14596" max="14596" width="16.75" style="375" customWidth="1"/>
    <col min="14597" max="14597" width="13.5" style="375" customWidth="1"/>
    <col min="14598" max="14598" width="12.875" style="375" customWidth="1"/>
    <col min="14599" max="14599" width="16.375" style="375" customWidth="1"/>
    <col min="14600" max="14600" width="11.625" style="375" customWidth="1"/>
    <col min="14601" max="14848" width="11" style="375"/>
    <col min="14849" max="14849" width="34.25" style="375" customWidth="1"/>
    <col min="14850" max="14850" width="14.625" style="375" customWidth="1"/>
    <col min="14851" max="14851" width="13.125" style="375" customWidth="1"/>
    <col min="14852" max="14852" width="16.75" style="375" customWidth="1"/>
    <col min="14853" max="14853" width="13.5" style="375" customWidth="1"/>
    <col min="14854" max="14854" width="12.875" style="375" customWidth="1"/>
    <col min="14855" max="14855" width="16.375" style="375" customWidth="1"/>
    <col min="14856" max="14856" width="11.625" style="375" customWidth="1"/>
    <col min="14857" max="15104" width="11" style="375"/>
    <col min="15105" max="15105" width="34.25" style="375" customWidth="1"/>
    <col min="15106" max="15106" width="14.625" style="375" customWidth="1"/>
    <col min="15107" max="15107" width="13.125" style="375" customWidth="1"/>
    <col min="15108" max="15108" width="16.75" style="375" customWidth="1"/>
    <col min="15109" max="15109" width="13.5" style="375" customWidth="1"/>
    <col min="15110" max="15110" width="12.875" style="375" customWidth="1"/>
    <col min="15111" max="15111" width="16.375" style="375" customWidth="1"/>
    <col min="15112" max="15112" width="11.625" style="375" customWidth="1"/>
    <col min="15113" max="15360" width="11" style="375"/>
    <col min="15361" max="15361" width="34.25" style="375" customWidth="1"/>
    <col min="15362" max="15362" width="14.625" style="375" customWidth="1"/>
    <col min="15363" max="15363" width="13.125" style="375" customWidth="1"/>
    <col min="15364" max="15364" width="16.75" style="375" customWidth="1"/>
    <col min="15365" max="15365" width="13.5" style="375" customWidth="1"/>
    <col min="15366" max="15366" width="12.875" style="375" customWidth="1"/>
    <col min="15367" max="15367" width="16.375" style="375" customWidth="1"/>
    <col min="15368" max="15368" width="11.625" style="375" customWidth="1"/>
    <col min="15369" max="15616" width="11" style="375"/>
    <col min="15617" max="15617" width="34.25" style="375" customWidth="1"/>
    <col min="15618" max="15618" width="14.625" style="375" customWidth="1"/>
    <col min="15619" max="15619" width="13.125" style="375" customWidth="1"/>
    <col min="15620" max="15620" width="16.75" style="375" customWidth="1"/>
    <col min="15621" max="15621" width="13.5" style="375" customWidth="1"/>
    <col min="15622" max="15622" width="12.875" style="375" customWidth="1"/>
    <col min="15623" max="15623" width="16.375" style="375" customWidth="1"/>
    <col min="15624" max="15624" width="11.625" style="375" customWidth="1"/>
    <col min="15625" max="15872" width="11" style="375"/>
    <col min="15873" max="15873" width="34.25" style="375" customWidth="1"/>
    <col min="15874" max="15874" width="14.625" style="375" customWidth="1"/>
    <col min="15875" max="15875" width="13.125" style="375" customWidth="1"/>
    <col min="15876" max="15876" width="16.75" style="375" customWidth="1"/>
    <col min="15877" max="15877" width="13.5" style="375" customWidth="1"/>
    <col min="15878" max="15878" width="12.875" style="375" customWidth="1"/>
    <col min="15879" max="15879" width="16.375" style="375" customWidth="1"/>
    <col min="15880" max="15880" width="11.625" style="375" customWidth="1"/>
    <col min="15881" max="16128" width="11" style="375"/>
    <col min="16129" max="16129" width="34.25" style="375" customWidth="1"/>
    <col min="16130" max="16130" width="14.625" style="375" customWidth="1"/>
    <col min="16131" max="16131" width="13.125" style="375" customWidth="1"/>
    <col min="16132" max="16132" width="16.75" style="375" customWidth="1"/>
    <col min="16133" max="16133" width="13.5" style="375" customWidth="1"/>
    <col min="16134" max="16134" width="12.875" style="375" customWidth="1"/>
    <col min="16135" max="16135" width="16.375" style="375" customWidth="1"/>
    <col min="16136" max="16136" width="11.625" style="375" customWidth="1"/>
    <col min="16137" max="16384" width="11" style="375"/>
  </cols>
  <sheetData>
    <row r="1" spans="1:10" ht="30" customHeight="1">
      <c r="A1" s="1328" t="s">
        <v>1811</v>
      </c>
      <c r="B1" s="1328"/>
      <c r="C1" s="1328"/>
      <c r="D1" s="1328"/>
      <c r="E1" s="1328"/>
      <c r="F1" s="1328"/>
      <c r="G1" s="1328"/>
      <c r="H1" s="1328"/>
      <c r="I1" s="1328"/>
      <c r="J1" s="1328"/>
    </row>
    <row r="2" spans="1:10">
      <c r="A2" s="1327" t="s">
        <v>1519</v>
      </c>
      <c r="B2" s="1327" t="s">
        <v>1560</v>
      </c>
      <c r="C2" s="1327"/>
      <c r="D2" s="1327"/>
      <c r="E2" s="1327" t="s">
        <v>1561</v>
      </c>
      <c r="F2" s="1327"/>
      <c r="G2" s="1327"/>
      <c r="H2" s="1327" t="s">
        <v>1562</v>
      </c>
      <c r="I2" s="1327"/>
      <c r="J2" s="1327"/>
    </row>
    <row r="3" spans="1:10">
      <c r="A3" s="1327"/>
      <c r="B3" s="546" t="s">
        <v>7</v>
      </c>
      <c r="C3" s="546" t="s">
        <v>1563</v>
      </c>
      <c r="D3" s="546" t="s">
        <v>1564</v>
      </c>
      <c r="E3" s="546" t="s">
        <v>7</v>
      </c>
      <c r="F3" s="546" t="s">
        <v>1563</v>
      </c>
      <c r="G3" s="546" t="s">
        <v>1564</v>
      </c>
      <c r="H3" s="546" t="s">
        <v>7</v>
      </c>
      <c r="I3" s="546" t="s">
        <v>1563</v>
      </c>
      <c r="J3" s="546" t="s">
        <v>1564</v>
      </c>
    </row>
    <row r="4" spans="1:10">
      <c r="A4" s="547" t="s">
        <v>1527</v>
      </c>
      <c r="B4" s="889">
        <v>1747</v>
      </c>
      <c r="C4" s="889">
        <v>865</v>
      </c>
      <c r="D4" s="889">
        <v>136</v>
      </c>
      <c r="E4" s="889">
        <v>1508</v>
      </c>
      <c r="F4" s="889">
        <v>724</v>
      </c>
      <c r="G4" s="889">
        <v>131</v>
      </c>
      <c r="H4" s="889">
        <v>1491</v>
      </c>
      <c r="I4" s="889">
        <v>734</v>
      </c>
      <c r="J4" s="889">
        <v>124</v>
      </c>
    </row>
    <row r="5" spans="1:10">
      <c r="A5" s="548" t="s">
        <v>1565</v>
      </c>
      <c r="B5" s="889">
        <v>853</v>
      </c>
      <c r="C5" s="889">
        <v>462</v>
      </c>
      <c r="D5" s="889">
        <v>23</v>
      </c>
      <c r="E5" s="889">
        <v>684</v>
      </c>
      <c r="F5" s="889">
        <v>359</v>
      </c>
      <c r="G5" s="889">
        <v>30</v>
      </c>
      <c r="H5" s="889">
        <v>653</v>
      </c>
      <c r="I5" s="889">
        <v>349</v>
      </c>
      <c r="J5" s="889">
        <v>33</v>
      </c>
    </row>
    <row r="6" spans="1:10" ht="14.25">
      <c r="A6" s="548" t="s">
        <v>1566</v>
      </c>
      <c r="B6" s="889">
        <v>815</v>
      </c>
      <c r="C6" s="889">
        <v>444</v>
      </c>
      <c r="D6" s="889">
        <v>20</v>
      </c>
      <c r="E6" s="889">
        <v>601</v>
      </c>
      <c r="F6" s="889">
        <v>319</v>
      </c>
      <c r="G6" s="889">
        <v>26</v>
      </c>
      <c r="H6" s="889">
        <v>563</v>
      </c>
      <c r="I6" s="889">
        <v>294</v>
      </c>
      <c r="J6" s="889">
        <v>21</v>
      </c>
    </row>
    <row r="7" spans="1:10">
      <c r="A7" s="548" t="s">
        <v>1567</v>
      </c>
      <c r="B7" s="889">
        <v>30</v>
      </c>
      <c r="C7" s="889">
        <v>14</v>
      </c>
      <c r="D7" s="963" t="s">
        <v>67</v>
      </c>
      <c r="E7" s="889">
        <v>59</v>
      </c>
      <c r="F7" s="889">
        <v>29</v>
      </c>
      <c r="G7" s="963" t="s">
        <v>67</v>
      </c>
      <c r="H7" s="889">
        <v>49</v>
      </c>
      <c r="I7" s="889">
        <v>29</v>
      </c>
      <c r="J7" s="889">
        <v>4</v>
      </c>
    </row>
    <row r="8" spans="1:10">
      <c r="A8" s="548" t="s">
        <v>1568</v>
      </c>
      <c r="B8" s="889">
        <v>8</v>
      </c>
      <c r="C8" s="889">
        <v>4</v>
      </c>
      <c r="D8" s="963" t="s">
        <v>67</v>
      </c>
      <c r="E8" s="889">
        <v>24</v>
      </c>
      <c r="F8" s="889">
        <v>11</v>
      </c>
      <c r="G8" s="963" t="s">
        <v>67</v>
      </c>
      <c r="H8" s="889">
        <v>41</v>
      </c>
      <c r="I8" s="889">
        <v>26</v>
      </c>
      <c r="J8" s="889">
        <v>8</v>
      </c>
    </row>
    <row r="9" spans="1:10">
      <c r="A9" s="548" t="s">
        <v>1569</v>
      </c>
      <c r="B9" s="889">
        <v>894</v>
      </c>
      <c r="C9" s="889">
        <v>403</v>
      </c>
      <c r="D9" s="889">
        <v>113</v>
      </c>
      <c r="E9" s="889">
        <v>824</v>
      </c>
      <c r="F9" s="889">
        <v>365</v>
      </c>
      <c r="G9" s="889">
        <v>101</v>
      </c>
      <c r="H9" s="889">
        <v>838</v>
      </c>
      <c r="I9" s="889">
        <v>385</v>
      </c>
      <c r="J9" s="889">
        <v>91</v>
      </c>
    </row>
    <row r="10" spans="1:10">
      <c r="A10" s="547" t="s">
        <v>1570</v>
      </c>
      <c r="B10" s="889">
        <v>737</v>
      </c>
      <c r="C10" s="889">
        <v>323</v>
      </c>
      <c r="D10" s="889">
        <v>95</v>
      </c>
      <c r="E10" s="889">
        <v>691</v>
      </c>
      <c r="F10" s="889">
        <v>313</v>
      </c>
      <c r="G10" s="889">
        <v>86</v>
      </c>
      <c r="H10" s="889">
        <v>722</v>
      </c>
      <c r="I10" s="889">
        <v>333</v>
      </c>
      <c r="J10" s="889">
        <v>72</v>
      </c>
    </row>
    <row r="11" spans="1:10" ht="14.25">
      <c r="A11" s="548" t="s">
        <v>1571</v>
      </c>
      <c r="B11" s="889">
        <v>245</v>
      </c>
      <c r="C11" s="889">
        <v>124</v>
      </c>
      <c r="D11" s="889">
        <v>21</v>
      </c>
      <c r="E11" s="889">
        <v>261</v>
      </c>
      <c r="F11" s="889">
        <v>133</v>
      </c>
      <c r="G11" s="889">
        <v>25</v>
      </c>
      <c r="H11" s="889">
        <v>305</v>
      </c>
      <c r="I11" s="889">
        <v>149</v>
      </c>
      <c r="J11" s="889">
        <v>24</v>
      </c>
    </row>
    <row r="12" spans="1:10" ht="14.25">
      <c r="A12" s="548" t="s">
        <v>1572</v>
      </c>
      <c r="B12" s="889" t="s">
        <v>124</v>
      </c>
      <c r="C12" s="889" t="s">
        <v>124</v>
      </c>
      <c r="D12" s="889" t="s">
        <v>124</v>
      </c>
      <c r="E12" s="889" t="s">
        <v>124</v>
      </c>
      <c r="F12" s="889" t="s">
        <v>124</v>
      </c>
      <c r="G12" s="889" t="s">
        <v>124</v>
      </c>
      <c r="H12" s="889" t="s">
        <v>124</v>
      </c>
      <c r="I12" s="889" t="s">
        <v>124</v>
      </c>
      <c r="J12" s="889" t="s">
        <v>124</v>
      </c>
    </row>
    <row r="13" spans="1:10">
      <c r="A13" s="548" t="s">
        <v>1573</v>
      </c>
      <c r="B13" s="889">
        <v>382</v>
      </c>
      <c r="C13" s="889">
        <v>150</v>
      </c>
      <c r="D13" s="889">
        <v>56</v>
      </c>
      <c r="E13" s="889">
        <v>323</v>
      </c>
      <c r="F13" s="889">
        <v>130</v>
      </c>
      <c r="G13" s="889">
        <v>39</v>
      </c>
      <c r="H13" s="889">
        <v>303</v>
      </c>
      <c r="I13" s="889">
        <v>129</v>
      </c>
      <c r="J13" s="889">
        <v>37</v>
      </c>
    </row>
    <row r="14" spans="1:10">
      <c r="A14" s="548" t="s">
        <v>1574</v>
      </c>
      <c r="B14" s="889">
        <v>82</v>
      </c>
      <c r="C14" s="889">
        <v>37</v>
      </c>
      <c r="D14" s="889">
        <v>11</v>
      </c>
      <c r="E14" s="889">
        <v>78</v>
      </c>
      <c r="F14" s="889">
        <v>44</v>
      </c>
      <c r="G14" s="889">
        <v>15</v>
      </c>
      <c r="H14" s="889">
        <v>88</v>
      </c>
      <c r="I14" s="889">
        <v>45</v>
      </c>
      <c r="J14" s="889">
        <v>8</v>
      </c>
    </row>
    <row r="15" spans="1:10">
      <c r="A15" s="548" t="s">
        <v>681</v>
      </c>
      <c r="B15" s="889">
        <v>19</v>
      </c>
      <c r="C15" s="889">
        <v>8</v>
      </c>
      <c r="D15" s="889">
        <v>7</v>
      </c>
      <c r="E15" s="889">
        <v>26</v>
      </c>
      <c r="F15" s="889">
        <v>5</v>
      </c>
      <c r="G15" s="889">
        <v>6</v>
      </c>
      <c r="H15" s="889">
        <v>25</v>
      </c>
      <c r="I15" s="889">
        <v>10</v>
      </c>
      <c r="J15" s="889">
        <v>3</v>
      </c>
    </row>
    <row r="16" spans="1:10">
      <c r="A16" s="548" t="s">
        <v>1575</v>
      </c>
      <c r="B16" s="889">
        <v>7</v>
      </c>
      <c r="C16" s="889">
        <v>4</v>
      </c>
      <c r="D16" s="889" t="s">
        <v>124</v>
      </c>
      <c r="E16" s="889" t="s">
        <v>124</v>
      </c>
      <c r="F16" s="889" t="s">
        <v>124</v>
      </c>
      <c r="G16" s="889" t="s">
        <v>124</v>
      </c>
      <c r="H16" s="889" t="s">
        <v>124</v>
      </c>
      <c r="I16" s="889" t="s">
        <v>124</v>
      </c>
      <c r="J16" s="889" t="s">
        <v>124</v>
      </c>
    </row>
    <row r="17" spans="1:10">
      <c r="A17" s="548" t="s">
        <v>1576</v>
      </c>
      <c r="B17" s="963" t="s">
        <v>67</v>
      </c>
      <c r="C17" s="889" t="s">
        <v>124</v>
      </c>
      <c r="D17" s="889" t="s">
        <v>124</v>
      </c>
      <c r="E17" s="889" t="s">
        <v>124</v>
      </c>
      <c r="F17" s="889" t="s">
        <v>124</v>
      </c>
      <c r="G17" s="889" t="s">
        <v>124</v>
      </c>
      <c r="H17" s="889" t="s">
        <v>124</v>
      </c>
      <c r="I17" s="889" t="s">
        <v>124</v>
      </c>
      <c r="J17" s="889" t="s">
        <v>124</v>
      </c>
    </row>
    <row r="18" spans="1:10">
      <c r="A18" s="548" t="s">
        <v>1577</v>
      </c>
      <c r="B18" s="963" t="s">
        <v>67</v>
      </c>
      <c r="C18" s="889" t="s">
        <v>124</v>
      </c>
      <c r="D18" s="889" t="s">
        <v>124</v>
      </c>
      <c r="E18" s="889">
        <v>3</v>
      </c>
      <c r="F18" s="963" t="s">
        <v>67</v>
      </c>
      <c r="G18" s="963" t="s">
        <v>67</v>
      </c>
      <c r="H18" s="963" t="s">
        <v>67</v>
      </c>
      <c r="I18" s="889" t="s">
        <v>124</v>
      </c>
      <c r="J18" s="889" t="s">
        <v>124</v>
      </c>
    </row>
    <row r="19" spans="1:10">
      <c r="A19" s="547" t="s">
        <v>1578</v>
      </c>
      <c r="B19" s="889">
        <v>126</v>
      </c>
      <c r="C19" s="889">
        <v>62</v>
      </c>
      <c r="D19" s="889">
        <v>13</v>
      </c>
      <c r="E19" s="889">
        <v>111</v>
      </c>
      <c r="F19" s="889">
        <v>44</v>
      </c>
      <c r="G19" s="889">
        <v>13</v>
      </c>
      <c r="H19" s="889">
        <v>101</v>
      </c>
      <c r="I19" s="889">
        <v>45</v>
      </c>
      <c r="J19" s="889">
        <v>18</v>
      </c>
    </row>
    <row r="20" spans="1:10">
      <c r="A20" s="548" t="s">
        <v>681</v>
      </c>
      <c r="B20" s="889">
        <v>70</v>
      </c>
      <c r="C20" s="889">
        <v>34</v>
      </c>
      <c r="D20" s="889">
        <v>11</v>
      </c>
      <c r="E20" s="889">
        <v>78</v>
      </c>
      <c r="F20" s="889">
        <v>31</v>
      </c>
      <c r="G20" s="889">
        <v>7</v>
      </c>
      <c r="H20" s="889">
        <v>56</v>
      </c>
      <c r="I20" s="889">
        <v>25</v>
      </c>
      <c r="J20" s="889">
        <v>9</v>
      </c>
    </row>
    <row r="21" spans="1:10">
      <c r="A21" s="548" t="s">
        <v>1579</v>
      </c>
      <c r="B21" s="889">
        <v>20</v>
      </c>
      <c r="C21" s="889">
        <v>10</v>
      </c>
      <c r="D21" s="963" t="s">
        <v>67</v>
      </c>
      <c r="E21" s="889">
        <v>17</v>
      </c>
      <c r="F21" s="889">
        <v>6</v>
      </c>
      <c r="G21" s="889">
        <v>4</v>
      </c>
      <c r="H21" s="889">
        <v>24</v>
      </c>
      <c r="I21" s="889">
        <v>11</v>
      </c>
      <c r="J21" s="889">
        <v>3</v>
      </c>
    </row>
    <row r="22" spans="1:10">
      <c r="A22" s="548" t="s">
        <v>1532</v>
      </c>
      <c r="B22" s="889">
        <v>36</v>
      </c>
      <c r="C22" s="889">
        <v>18</v>
      </c>
      <c r="D22" s="889" t="s">
        <v>124</v>
      </c>
      <c r="E22" s="889">
        <v>16</v>
      </c>
      <c r="F22" s="889">
        <v>7</v>
      </c>
      <c r="G22" s="963" t="s">
        <v>67</v>
      </c>
      <c r="H22" s="889">
        <v>21</v>
      </c>
      <c r="I22" s="889">
        <v>9</v>
      </c>
      <c r="J22" s="889">
        <v>6</v>
      </c>
    </row>
    <row r="23" spans="1:10">
      <c r="A23" s="547" t="s">
        <v>1580</v>
      </c>
      <c r="B23" s="889">
        <v>31</v>
      </c>
      <c r="C23" s="889">
        <v>18</v>
      </c>
      <c r="D23" s="889">
        <v>5</v>
      </c>
      <c r="E23" s="889">
        <v>22</v>
      </c>
      <c r="F23" s="889">
        <v>8</v>
      </c>
      <c r="G23" s="963" t="s">
        <v>67</v>
      </c>
      <c r="H23" s="889">
        <v>15</v>
      </c>
      <c r="I23" s="889">
        <v>7</v>
      </c>
      <c r="J23" s="963" t="s">
        <v>67</v>
      </c>
    </row>
    <row r="24" spans="1:10">
      <c r="A24" s="548" t="s">
        <v>1581</v>
      </c>
      <c r="B24" s="889">
        <v>20</v>
      </c>
      <c r="C24" s="889">
        <v>13</v>
      </c>
      <c r="D24" s="889">
        <v>4</v>
      </c>
      <c r="E24" s="889">
        <v>11</v>
      </c>
      <c r="F24" s="889">
        <v>3</v>
      </c>
      <c r="G24" s="963" t="s">
        <v>67</v>
      </c>
      <c r="H24" s="889">
        <v>6</v>
      </c>
      <c r="I24" s="963" t="s">
        <v>67</v>
      </c>
      <c r="J24" s="963" t="s">
        <v>67</v>
      </c>
    </row>
    <row r="25" spans="1:10">
      <c r="A25" s="548" t="s">
        <v>1582</v>
      </c>
      <c r="B25" s="889">
        <v>11</v>
      </c>
      <c r="C25" s="889">
        <v>5</v>
      </c>
      <c r="D25" s="963" t="s">
        <v>67</v>
      </c>
      <c r="E25" s="889">
        <v>11</v>
      </c>
      <c r="F25" s="889">
        <v>5</v>
      </c>
      <c r="G25" s="889" t="s">
        <v>124</v>
      </c>
      <c r="H25" s="889">
        <v>9</v>
      </c>
      <c r="I25" s="889">
        <v>5</v>
      </c>
      <c r="J25" s="889" t="s">
        <v>124</v>
      </c>
    </row>
    <row r="26" spans="1:10">
      <c r="A26" s="548" t="s">
        <v>1583</v>
      </c>
      <c r="B26" s="889" t="s">
        <v>124</v>
      </c>
      <c r="C26" s="889" t="s">
        <v>124</v>
      </c>
      <c r="D26" s="889" t="s">
        <v>124</v>
      </c>
      <c r="E26" s="889" t="s">
        <v>124</v>
      </c>
      <c r="F26" s="889" t="s">
        <v>124</v>
      </c>
      <c r="G26" s="889" t="s">
        <v>124</v>
      </c>
      <c r="H26" s="889" t="s">
        <v>124</v>
      </c>
      <c r="I26" s="889" t="s">
        <v>124</v>
      </c>
      <c r="J26" s="889" t="s">
        <v>124</v>
      </c>
    </row>
    <row r="27" spans="1:10" s="551" customFormat="1" ht="12">
      <c r="A27" s="549" t="s">
        <v>1584</v>
      </c>
      <c r="B27" s="550"/>
      <c r="C27" s="550"/>
      <c r="D27" s="550"/>
    </row>
    <row r="28" spans="1:10" s="553" customFormat="1" ht="13.5">
      <c r="A28" s="552" t="s">
        <v>1645</v>
      </c>
    </row>
    <row r="29" spans="1:10" s="553" customFormat="1" ht="12">
      <c r="A29" s="552" t="s">
        <v>1585</v>
      </c>
    </row>
    <row r="30" spans="1:10" s="553" customFormat="1" ht="12">
      <c r="A30" s="552" t="s">
        <v>1586</v>
      </c>
    </row>
    <row r="31" spans="1:10" s="553" customFormat="1" ht="13.5">
      <c r="A31" s="552" t="s">
        <v>1646</v>
      </c>
    </row>
    <row r="32" spans="1:10" s="553" customFormat="1" ht="12">
      <c r="A32" s="385" t="s">
        <v>1644</v>
      </c>
    </row>
    <row r="33" spans="1:1">
      <c r="A33" s="378" t="s">
        <v>1913</v>
      </c>
    </row>
  </sheetData>
  <mergeCells count="5">
    <mergeCell ref="B2:D2"/>
    <mergeCell ref="E2:G2"/>
    <mergeCell ref="H2:J2"/>
    <mergeCell ref="A1:J1"/>
    <mergeCell ref="A2:A3"/>
  </mergeCells>
  <pageMargins left="0.7" right="0.7" top="0.78740157499999996" bottom="0.78740157499999996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sqref="A1:C1"/>
    </sheetView>
  </sheetViews>
  <sheetFormatPr baseColWidth="10" defaultColWidth="7.625" defaultRowHeight="12.75"/>
  <cols>
    <col min="1" max="1" width="10.875" style="554" customWidth="1"/>
    <col min="2" max="2" width="16.625" style="554" customWidth="1"/>
    <col min="3" max="3" width="12" style="554" customWidth="1"/>
    <col min="4" max="16384" width="7.625" style="554"/>
  </cols>
  <sheetData>
    <row r="1" spans="1:3" ht="45" customHeight="1">
      <c r="A1" s="1335" t="s">
        <v>1652</v>
      </c>
      <c r="B1" s="1336"/>
      <c r="C1" s="1336"/>
    </row>
    <row r="2" spans="1:3" ht="38.25" customHeight="1">
      <c r="A2" s="1337" t="s">
        <v>5</v>
      </c>
      <c r="B2" s="1160" t="s">
        <v>641</v>
      </c>
      <c r="C2" s="1337" t="s">
        <v>66</v>
      </c>
    </row>
    <row r="3" spans="1:3">
      <c r="A3" s="1337"/>
      <c r="B3" s="1338"/>
      <c r="C3" s="1337"/>
    </row>
    <row r="4" spans="1:3" ht="14.25" customHeight="1">
      <c r="A4" s="1332" t="s">
        <v>547</v>
      </c>
      <c r="B4" s="556"/>
      <c r="C4" s="556"/>
    </row>
    <row r="5" spans="1:3" ht="14.25" customHeight="1">
      <c r="A5" s="1333"/>
      <c r="B5" s="555" t="s">
        <v>637</v>
      </c>
      <c r="C5" s="557">
        <v>4</v>
      </c>
    </row>
    <row r="6" spans="1:3">
      <c r="A6" s="1333"/>
      <c r="B6" s="555" t="s">
        <v>569</v>
      </c>
      <c r="C6" s="557" t="s">
        <v>124</v>
      </c>
    </row>
    <row r="7" spans="1:3">
      <c r="A7" s="1334"/>
      <c r="B7" s="555" t="s">
        <v>7</v>
      </c>
      <c r="C7" s="557">
        <v>4</v>
      </c>
    </row>
    <row r="8" spans="1:3">
      <c r="A8" s="1329" t="s">
        <v>548</v>
      </c>
      <c r="B8" s="556"/>
      <c r="C8" s="556"/>
    </row>
    <row r="9" spans="1:3">
      <c r="A9" s="1330"/>
      <c r="B9" s="555" t="s">
        <v>637</v>
      </c>
      <c r="C9" s="557">
        <v>4</v>
      </c>
    </row>
    <row r="10" spans="1:3">
      <c r="A10" s="1330"/>
      <c r="B10" s="555" t="s">
        <v>569</v>
      </c>
      <c r="C10" s="557" t="s">
        <v>124</v>
      </c>
    </row>
    <row r="11" spans="1:3">
      <c r="A11" s="1331"/>
      <c r="B11" s="555" t="s">
        <v>7</v>
      </c>
      <c r="C11" s="557">
        <v>4</v>
      </c>
    </row>
    <row r="12" spans="1:3">
      <c r="A12" s="1329" t="s">
        <v>549</v>
      </c>
      <c r="B12" s="556"/>
      <c r="C12" s="556"/>
    </row>
    <row r="13" spans="1:3">
      <c r="A13" s="1330"/>
      <c r="B13" s="555" t="s">
        <v>637</v>
      </c>
      <c r="C13" s="557">
        <v>4</v>
      </c>
    </row>
    <row r="14" spans="1:3">
      <c r="A14" s="1330"/>
      <c r="B14" s="555" t="s">
        <v>569</v>
      </c>
      <c r="C14" s="557" t="s">
        <v>124</v>
      </c>
    </row>
    <row r="15" spans="1:3">
      <c r="A15" s="1331"/>
      <c r="B15" s="555" t="s">
        <v>7</v>
      </c>
      <c r="C15" s="557">
        <v>4</v>
      </c>
    </row>
    <row r="16" spans="1:3">
      <c r="A16" s="1329" t="s">
        <v>550</v>
      </c>
      <c r="B16" s="556"/>
      <c r="C16" s="556"/>
    </row>
    <row r="17" spans="1:3">
      <c r="A17" s="1330"/>
      <c r="B17" s="555" t="s">
        <v>637</v>
      </c>
      <c r="C17" s="557">
        <v>4</v>
      </c>
    </row>
    <row r="18" spans="1:3">
      <c r="A18" s="1330"/>
      <c r="B18" s="555" t="s">
        <v>569</v>
      </c>
      <c r="C18" s="557" t="s">
        <v>124</v>
      </c>
    </row>
    <row r="19" spans="1:3">
      <c r="A19" s="1331"/>
      <c r="B19" s="555" t="s">
        <v>7</v>
      </c>
      <c r="C19" s="557">
        <v>4</v>
      </c>
    </row>
    <row r="20" spans="1:3">
      <c r="A20" s="1329" t="s">
        <v>212</v>
      </c>
      <c r="B20" s="556"/>
      <c r="C20" s="556"/>
    </row>
    <row r="21" spans="1:3">
      <c r="A21" s="1330"/>
      <c r="B21" s="555" t="s">
        <v>637</v>
      </c>
      <c r="C21" s="557">
        <v>4</v>
      </c>
    </row>
    <row r="22" spans="1:3">
      <c r="A22" s="1330"/>
      <c r="B22" s="555" t="s">
        <v>569</v>
      </c>
      <c r="C22" s="557" t="s">
        <v>124</v>
      </c>
    </row>
    <row r="23" spans="1:3">
      <c r="A23" s="1331"/>
      <c r="B23" s="555" t="s">
        <v>7</v>
      </c>
      <c r="C23" s="557">
        <v>4</v>
      </c>
    </row>
    <row r="24" spans="1:3">
      <c r="A24" s="1329" t="s">
        <v>213</v>
      </c>
      <c r="B24" s="556"/>
      <c r="C24" s="556"/>
    </row>
    <row r="25" spans="1:3">
      <c r="A25" s="1330"/>
      <c r="B25" s="555" t="s">
        <v>637</v>
      </c>
      <c r="C25" s="557">
        <v>4</v>
      </c>
    </row>
    <row r="26" spans="1:3">
      <c r="A26" s="1330"/>
      <c r="B26" s="555" t="s">
        <v>569</v>
      </c>
      <c r="C26" s="557" t="s">
        <v>124</v>
      </c>
    </row>
    <row r="27" spans="1:3">
      <c r="A27" s="1331"/>
      <c r="B27" s="555" t="s">
        <v>7</v>
      </c>
      <c r="C27" s="557">
        <v>4</v>
      </c>
    </row>
    <row r="28" spans="1:3">
      <c r="A28" s="1329" t="s">
        <v>214</v>
      </c>
      <c r="B28" s="556"/>
      <c r="C28" s="556"/>
    </row>
    <row r="29" spans="1:3">
      <c r="A29" s="1330"/>
      <c r="B29" s="555" t="s">
        <v>637</v>
      </c>
      <c r="C29" s="557">
        <v>4</v>
      </c>
    </row>
    <row r="30" spans="1:3">
      <c r="A30" s="1330"/>
      <c r="B30" s="555" t="s">
        <v>569</v>
      </c>
      <c r="C30" s="557" t="s">
        <v>124</v>
      </c>
    </row>
    <row r="31" spans="1:3">
      <c r="A31" s="1331"/>
      <c r="B31" s="555" t="s">
        <v>7</v>
      </c>
      <c r="C31" s="557">
        <v>4</v>
      </c>
    </row>
    <row r="32" spans="1:3">
      <c r="A32" s="1329" t="s">
        <v>215</v>
      </c>
      <c r="B32" s="556"/>
      <c r="C32" s="556"/>
    </row>
    <row r="33" spans="1:3">
      <c r="A33" s="1330"/>
      <c r="B33" s="555" t="s">
        <v>637</v>
      </c>
      <c r="C33" s="557">
        <v>4</v>
      </c>
    </row>
    <row r="34" spans="1:3">
      <c r="A34" s="1330"/>
      <c r="B34" s="555" t="s">
        <v>569</v>
      </c>
      <c r="C34" s="557" t="s">
        <v>124</v>
      </c>
    </row>
    <row r="35" spans="1:3">
      <c r="A35" s="1331"/>
      <c r="B35" s="555" t="s">
        <v>7</v>
      </c>
      <c r="C35" s="557">
        <v>4</v>
      </c>
    </row>
    <row r="36" spans="1:3">
      <c r="A36" s="1329" t="s">
        <v>216</v>
      </c>
      <c r="B36" s="556"/>
      <c r="C36" s="556"/>
    </row>
    <row r="37" spans="1:3">
      <c r="A37" s="1330"/>
      <c r="B37" s="555" t="s">
        <v>637</v>
      </c>
      <c r="C37" s="557">
        <v>4</v>
      </c>
    </row>
    <row r="38" spans="1:3">
      <c r="A38" s="1330"/>
      <c r="B38" s="555" t="s">
        <v>569</v>
      </c>
      <c r="C38" s="557" t="s">
        <v>124</v>
      </c>
    </row>
    <row r="39" spans="1:3">
      <c r="A39" s="1331"/>
      <c r="B39" s="555" t="s">
        <v>7</v>
      </c>
      <c r="C39" s="557">
        <v>4</v>
      </c>
    </row>
    <row r="40" spans="1:3">
      <c r="A40" s="558" t="s">
        <v>1587</v>
      </c>
    </row>
  </sheetData>
  <mergeCells count="13">
    <mergeCell ref="A20:A23"/>
    <mergeCell ref="A24:A27"/>
    <mergeCell ref="A28:A31"/>
    <mergeCell ref="A32:A35"/>
    <mergeCell ref="A36:A39"/>
    <mergeCell ref="A8:A11"/>
    <mergeCell ref="A4:A7"/>
    <mergeCell ref="A12:A15"/>
    <mergeCell ref="A16:A19"/>
    <mergeCell ref="A1:C1"/>
    <mergeCell ref="A2:A3"/>
    <mergeCell ref="B2:B3"/>
    <mergeCell ref="C2:C3"/>
  </mergeCells>
  <pageMargins left="0.7" right="0.7" top="0.75" bottom="0.75" header="0.3" footer="0.3"/>
  <pageSetup paperSize="9" orientation="portrait" horizontalDpi="4294967292" verticalDpi="429496729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zoomScale="90" zoomScaleNormal="90" workbookViewId="0">
      <selection sqref="A1:XFD1"/>
    </sheetView>
  </sheetViews>
  <sheetFormatPr baseColWidth="10" defaultColWidth="7.625" defaultRowHeight="12.75"/>
  <cols>
    <col min="1" max="1" width="10.875" style="561" customWidth="1"/>
    <col min="2" max="2" width="9.625" style="561" customWidth="1"/>
    <col min="3" max="3" width="14.625" style="561" customWidth="1"/>
    <col min="4" max="4" width="12.25" style="561" customWidth="1"/>
    <col min="5" max="5" width="12.625" style="561" customWidth="1"/>
    <col min="6" max="6" width="12.25" style="561" customWidth="1"/>
    <col min="7" max="7" width="12.625" style="561" customWidth="1"/>
    <col min="8" max="8" width="14.625" style="561" customWidth="1"/>
    <col min="9" max="9" width="15.875" style="561" customWidth="1"/>
    <col min="10" max="10" width="12.25" style="561" customWidth="1"/>
    <col min="11" max="11" width="12.625" style="561" customWidth="1"/>
    <col min="12" max="12" width="13.5" style="561" customWidth="1"/>
    <col min="13" max="13" width="17.625" style="561" customWidth="1"/>
    <col min="14" max="14" width="14.25" style="561" customWidth="1"/>
    <col min="15" max="15" width="16.375" style="561" customWidth="1"/>
    <col min="16" max="16" width="13.25" style="561" customWidth="1"/>
    <col min="17" max="17" width="17.25" style="561" customWidth="1"/>
    <col min="18" max="16384" width="7.625" style="561"/>
  </cols>
  <sheetData>
    <row r="1" spans="1:17" s="1343" customFormat="1" ht="17.25" customHeight="1" thickBot="1">
      <c r="A1" s="1341" t="s">
        <v>1653</v>
      </c>
      <c r="B1" s="1342"/>
      <c r="C1" s="1342"/>
      <c r="D1" s="1342"/>
      <c r="E1" s="1342"/>
      <c r="F1" s="1342"/>
      <c r="G1" s="1342"/>
      <c r="H1" s="1342"/>
      <c r="I1" s="1342"/>
      <c r="J1" s="1342"/>
      <c r="K1" s="1342"/>
      <c r="L1" s="1342"/>
      <c r="M1" s="1342"/>
      <c r="N1" s="1342"/>
      <c r="O1" s="1342"/>
      <c r="P1" s="1342"/>
    </row>
    <row r="2" spans="1:17" ht="51" customHeight="1">
      <c r="A2" s="1344" t="s">
        <v>5</v>
      </c>
      <c r="B2" s="1344" t="s">
        <v>1588</v>
      </c>
      <c r="C2" s="1349" t="s">
        <v>1589</v>
      </c>
      <c r="D2" s="1345" t="s">
        <v>1590</v>
      </c>
      <c r="E2" s="1346"/>
      <c r="F2" s="1346"/>
      <c r="G2" s="1346"/>
      <c r="H2" s="1346"/>
      <c r="I2" s="1346"/>
      <c r="J2" s="1346"/>
      <c r="K2" s="1346"/>
      <c r="L2" s="1346"/>
      <c r="M2" s="1346"/>
      <c r="N2" s="1346"/>
      <c r="O2" s="1346"/>
      <c r="P2" s="1346"/>
      <c r="Q2" s="1347"/>
    </row>
    <row r="3" spans="1:17" ht="51" customHeight="1">
      <c r="A3" s="1344"/>
      <c r="B3" s="1344"/>
      <c r="C3" s="1350"/>
      <c r="D3" s="1339" t="s">
        <v>7</v>
      </c>
      <c r="E3" s="1348"/>
      <c r="F3" s="1339" t="s">
        <v>1504</v>
      </c>
      <c r="G3" s="1348"/>
      <c r="H3" s="1339" t="s">
        <v>826</v>
      </c>
      <c r="I3" s="1348"/>
      <c r="J3" s="1339" t="s">
        <v>694</v>
      </c>
      <c r="K3" s="1348"/>
      <c r="L3" s="1339" t="s">
        <v>827</v>
      </c>
      <c r="M3" s="1348"/>
      <c r="N3" s="1339" t="s">
        <v>828</v>
      </c>
      <c r="O3" s="1348"/>
      <c r="P3" s="1339" t="s">
        <v>1591</v>
      </c>
      <c r="Q3" s="1340"/>
    </row>
    <row r="4" spans="1:17" ht="51" customHeight="1">
      <c r="A4" s="1344"/>
      <c r="B4" s="1344"/>
      <c r="C4" s="1351"/>
      <c r="D4" s="563" t="s">
        <v>1592</v>
      </c>
      <c r="E4" s="563" t="s">
        <v>1593</v>
      </c>
      <c r="F4" s="563" t="s">
        <v>1592</v>
      </c>
      <c r="G4" s="563" t="s">
        <v>1593</v>
      </c>
      <c r="H4" s="563" t="s">
        <v>1592</v>
      </c>
      <c r="I4" s="563" t="s">
        <v>1593</v>
      </c>
      <c r="J4" s="563" t="s">
        <v>1592</v>
      </c>
      <c r="K4" s="563" t="s">
        <v>1593</v>
      </c>
      <c r="L4" s="563" t="s">
        <v>1592</v>
      </c>
      <c r="M4" s="563" t="s">
        <v>1593</v>
      </c>
      <c r="N4" s="563" t="s">
        <v>1592</v>
      </c>
      <c r="O4" s="563" t="s">
        <v>1593</v>
      </c>
      <c r="P4" s="563" t="s">
        <v>1592</v>
      </c>
      <c r="Q4" s="564" t="s">
        <v>1593</v>
      </c>
    </row>
    <row r="5" spans="1:17">
      <c r="A5" s="565"/>
      <c r="B5" s="566"/>
      <c r="C5" s="568" t="s">
        <v>66</v>
      </c>
      <c r="D5" s="568" t="s">
        <v>66</v>
      </c>
      <c r="E5" s="568" t="s">
        <v>95</v>
      </c>
      <c r="F5" s="568" t="s">
        <v>66</v>
      </c>
      <c r="G5" s="568" t="s">
        <v>95</v>
      </c>
      <c r="H5" s="568" t="s">
        <v>66</v>
      </c>
      <c r="I5" s="568" t="s">
        <v>95</v>
      </c>
      <c r="J5" s="568" t="s">
        <v>66</v>
      </c>
      <c r="K5" s="568" t="s">
        <v>95</v>
      </c>
      <c r="L5" s="568" t="s">
        <v>66</v>
      </c>
      <c r="M5" s="568" t="s">
        <v>95</v>
      </c>
      <c r="N5" s="568" t="s">
        <v>66</v>
      </c>
      <c r="O5" s="568" t="s">
        <v>95</v>
      </c>
      <c r="P5" s="568" t="s">
        <v>66</v>
      </c>
      <c r="Q5" s="569" t="s">
        <v>95</v>
      </c>
    </row>
    <row r="6" spans="1:17">
      <c r="A6" s="1352" t="s">
        <v>547</v>
      </c>
      <c r="B6" s="567"/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0"/>
      <c r="P6" s="570"/>
      <c r="Q6" s="570"/>
    </row>
    <row r="7" spans="1:17">
      <c r="A7" s="1352"/>
      <c r="B7" s="255" t="s">
        <v>3</v>
      </c>
      <c r="C7" s="571">
        <v>21303</v>
      </c>
      <c r="D7" s="571">
        <v>1610</v>
      </c>
      <c r="E7" s="573">
        <v>7.6</v>
      </c>
      <c r="F7" s="571">
        <v>1304</v>
      </c>
      <c r="G7" s="573">
        <v>6.1</v>
      </c>
      <c r="H7" s="573">
        <v>280</v>
      </c>
      <c r="I7" s="573">
        <v>1.3</v>
      </c>
      <c r="J7" s="573" t="s">
        <v>124</v>
      </c>
      <c r="K7" s="573" t="s">
        <v>124</v>
      </c>
      <c r="L7" s="573">
        <v>5</v>
      </c>
      <c r="M7" s="573">
        <v>0</v>
      </c>
      <c r="N7" s="573" t="s">
        <v>124</v>
      </c>
      <c r="O7" s="573" t="s">
        <v>124</v>
      </c>
      <c r="P7" s="573">
        <v>21</v>
      </c>
      <c r="Q7" s="573">
        <v>0.1</v>
      </c>
    </row>
    <row r="8" spans="1:17">
      <c r="A8" s="1352"/>
      <c r="B8" s="255" t="s">
        <v>4</v>
      </c>
      <c r="C8" s="571">
        <v>12052</v>
      </c>
      <c r="D8" s="571">
        <v>950</v>
      </c>
      <c r="E8" s="573">
        <v>7.9</v>
      </c>
      <c r="F8" s="571">
        <v>839</v>
      </c>
      <c r="G8" s="573">
        <v>7</v>
      </c>
      <c r="H8" s="573">
        <v>100</v>
      </c>
      <c r="I8" s="573">
        <v>0.8</v>
      </c>
      <c r="J8" s="573" t="s">
        <v>124</v>
      </c>
      <c r="K8" s="573" t="s">
        <v>124</v>
      </c>
      <c r="L8" s="573" t="s">
        <v>67</v>
      </c>
      <c r="M8" s="573">
        <v>0</v>
      </c>
      <c r="N8" s="573" t="s">
        <v>124</v>
      </c>
      <c r="O8" s="573" t="s">
        <v>124</v>
      </c>
      <c r="P8" s="573">
        <v>9</v>
      </c>
      <c r="Q8" s="573">
        <v>0.1</v>
      </c>
    </row>
    <row r="9" spans="1:17">
      <c r="A9" s="1352"/>
      <c r="B9" s="255" t="s">
        <v>7</v>
      </c>
      <c r="C9" s="571">
        <v>33355</v>
      </c>
      <c r="D9" s="571">
        <v>2560</v>
      </c>
      <c r="E9" s="573">
        <v>7.7</v>
      </c>
      <c r="F9" s="571">
        <v>2143</v>
      </c>
      <c r="G9" s="573">
        <v>6.4</v>
      </c>
      <c r="H9" s="573">
        <v>380</v>
      </c>
      <c r="I9" s="573">
        <v>1.1000000000000001</v>
      </c>
      <c r="J9" s="573" t="s">
        <v>124</v>
      </c>
      <c r="K9" s="573" t="s">
        <v>124</v>
      </c>
      <c r="L9" s="573">
        <v>7</v>
      </c>
      <c r="M9" s="573">
        <v>0</v>
      </c>
      <c r="N9" s="573" t="s">
        <v>124</v>
      </c>
      <c r="O9" s="573" t="s">
        <v>124</v>
      </c>
      <c r="P9" s="573">
        <v>30</v>
      </c>
      <c r="Q9" s="573">
        <v>0.1</v>
      </c>
    </row>
    <row r="10" spans="1:17">
      <c r="A10" s="1352" t="s">
        <v>548</v>
      </c>
      <c r="B10" s="567"/>
      <c r="C10" s="572"/>
      <c r="D10" s="572"/>
      <c r="E10" s="574"/>
      <c r="F10" s="572"/>
      <c r="G10" s="574"/>
      <c r="H10" s="574"/>
      <c r="I10" s="574"/>
      <c r="J10" s="574"/>
      <c r="K10" s="574"/>
      <c r="L10" s="574"/>
      <c r="M10" s="574"/>
      <c r="N10" s="574"/>
      <c r="O10" s="574"/>
      <c r="P10" s="574"/>
      <c r="Q10" s="574"/>
    </row>
    <row r="11" spans="1:17">
      <c r="A11" s="1352"/>
      <c r="B11" s="255" t="s">
        <v>3</v>
      </c>
      <c r="C11" s="571">
        <v>20792</v>
      </c>
      <c r="D11" s="571">
        <v>1568</v>
      </c>
      <c r="E11" s="573">
        <v>7.5</v>
      </c>
      <c r="F11" s="571">
        <v>1232</v>
      </c>
      <c r="G11" s="573">
        <v>5.9</v>
      </c>
      <c r="H11" s="573">
        <v>305</v>
      </c>
      <c r="I11" s="573">
        <v>1.5</v>
      </c>
      <c r="J11" s="573" t="s">
        <v>124</v>
      </c>
      <c r="K11" s="573" t="s">
        <v>124</v>
      </c>
      <c r="L11" s="573">
        <v>7</v>
      </c>
      <c r="M11" s="573">
        <v>0</v>
      </c>
      <c r="N11" s="573" t="s">
        <v>67</v>
      </c>
      <c r="O11" s="573">
        <v>0</v>
      </c>
      <c r="P11" s="573">
        <v>22</v>
      </c>
      <c r="Q11" s="573">
        <v>0.1</v>
      </c>
    </row>
    <row r="12" spans="1:17">
      <c r="A12" s="1352"/>
      <c r="B12" s="255" t="s">
        <v>4</v>
      </c>
      <c r="C12" s="571">
        <v>11488</v>
      </c>
      <c r="D12" s="571">
        <v>874</v>
      </c>
      <c r="E12" s="573">
        <v>7.6</v>
      </c>
      <c r="F12" s="571">
        <v>748</v>
      </c>
      <c r="G12" s="573">
        <v>6.5</v>
      </c>
      <c r="H12" s="573">
        <v>112</v>
      </c>
      <c r="I12" s="573">
        <v>1</v>
      </c>
      <c r="J12" s="573" t="s">
        <v>124</v>
      </c>
      <c r="K12" s="573" t="s">
        <v>124</v>
      </c>
      <c r="L12" s="573">
        <v>5</v>
      </c>
      <c r="M12" s="573">
        <v>0</v>
      </c>
      <c r="N12" s="573" t="s">
        <v>67</v>
      </c>
      <c r="O12" s="573">
        <v>0</v>
      </c>
      <c r="P12" s="573">
        <v>8</v>
      </c>
      <c r="Q12" s="573">
        <v>0.1</v>
      </c>
    </row>
    <row r="13" spans="1:17">
      <c r="A13" s="1352"/>
      <c r="B13" s="255" t="s">
        <v>7</v>
      </c>
      <c r="C13" s="571">
        <v>32280</v>
      </c>
      <c r="D13" s="571">
        <v>2442</v>
      </c>
      <c r="E13" s="573">
        <v>7.6</v>
      </c>
      <c r="F13" s="571">
        <v>1980</v>
      </c>
      <c r="G13" s="573">
        <v>6.1</v>
      </c>
      <c r="H13" s="573">
        <v>417</v>
      </c>
      <c r="I13" s="573">
        <v>1.3</v>
      </c>
      <c r="J13" s="573" t="s">
        <v>124</v>
      </c>
      <c r="K13" s="573" t="s">
        <v>124</v>
      </c>
      <c r="L13" s="573">
        <v>12</v>
      </c>
      <c r="M13" s="573">
        <v>0</v>
      </c>
      <c r="N13" s="573">
        <v>3</v>
      </c>
      <c r="O13" s="573">
        <v>0</v>
      </c>
      <c r="P13" s="573">
        <v>30</v>
      </c>
      <c r="Q13" s="573">
        <v>0.1</v>
      </c>
    </row>
    <row r="14" spans="1:17">
      <c r="A14" s="1352" t="s">
        <v>549</v>
      </c>
      <c r="B14" s="567"/>
      <c r="C14" s="572"/>
      <c r="D14" s="572"/>
      <c r="E14" s="574"/>
      <c r="F14" s="572"/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</row>
    <row r="15" spans="1:17">
      <c r="A15" s="1352"/>
      <c r="B15" s="255" t="s">
        <v>3</v>
      </c>
      <c r="C15" s="571">
        <v>19821</v>
      </c>
      <c r="D15" s="571">
        <v>1406</v>
      </c>
      <c r="E15" s="573">
        <v>7.1</v>
      </c>
      <c r="F15" s="571">
        <v>1145</v>
      </c>
      <c r="G15" s="573">
        <v>5.8</v>
      </c>
      <c r="H15" s="573">
        <v>221</v>
      </c>
      <c r="I15" s="573">
        <v>1.1000000000000001</v>
      </c>
      <c r="J15" s="573" t="s">
        <v>124</v>
      </c>
      <c r="K15" s="573" t="s">
        <v>124</v>
      </c>
      <c r="L15" s="573">
        <v>9</v>
      </c>
      <c r="M15" s="573">
        <v>0</v>
      </c>
      <c r="N15" s="573">
        <v>4</v>
      </c>
      <c r="O15" s="573">
        <v>0</v>
      </c>
      <c r="P15" s="573">
        <v>27</v>
      </c>
      <c r="Q15" s="573">
        <v>0.1</v>
      </c>
    </row>
    <row r="16" spans="1:17">
      <c r="A16" s="1352"/>
      <c r="B16" s="255" t="s">
        <v>4</v>
      </c>
      <c r="C16" s="571">
        <v>11002</v>
      </c>
      <c r="D16" s="571">
        <v>840</v>
      </c>
      <c r="E16" s="573">
        <v>7.6</v>
      </c>
      <c r="F16" s="571">
        <v>738</v>
      </c>
      <c r="G16" s="573">
        <v>6.7</v>
      </c>
      <c r="H16" s="573">
        <v>88</v>
      </c>
      <c r="I16" s="573">
        <v>0.8</v>
      </c>
      <c r="J16" s="573" t="s">
        <v>124</v>
      </c>
      <c r="K16" s="573" t="s">
        <v>124</v>
      </c>
      <c r="L16" s="573">
        <v>4</v>
      </c>
      <c r="M16" s="573">
        <v>0</v>
      </c>
      <c r="N16" s="573" t="s">
        <v>124</v>
      </c>
      <c r="O16" s="573">
        <v>0</v>
      </c>
      <c r="P16" s="573">
        <v>10</v>
      </c>
      <c r="Q16" s="573">
        <v>0.1</v>
      </c>
    </row>
    <row r="17" spans="1:17">
      <c r="A17" s="1352"/>
      <c r="B17" s="255" t="s">
        <v>7</v>
      </c>
      <c r="C17" s="571">
        <v>30823</v>
      </c>
      <c r="D17" s="571">
        <v>2246</v>
      </c>
      <c r="E17" s="573">
        <v>7.3</v>
      </c>
      <c r="F17" s="571">
        <v>1883</v>
      </c>
      <c r="G17" s="573">
        <v>6.1</v>
      </c>
      <c r="H17" s="573">
        <v>309</v>
      </c>
      <c r="I17" s="573">
        <v>1</v>
      </c>
      <c r="J17" s="573" t="s">
        <v>124</v>
      </c>
      <c r="K17" s="573" t="s">
        <v>124</v>
      </c>
      <c r="L17" s="573">
        <v>13</v>
      </c>
      <c r="M17" s="573">
        <v>0</v>
      </c>
      <c r="N17" s="573">
        <v>4</v>
      </c>
      <c r="O17" s="573">
        <v>0</v>
      </c>
      <c r="P17" s="573">
        <v>37</v>
      </c>
      <c r="Q17" s="573">
        <v>0.1</v>
      </c>
    </row>
    <row r="18" spans="1:17">
      <c r="A18" s="1352" t="s">
        <v>550</v>
      </c>
      <c r="B18" s="567"/>
      <c r="C18" s="572"/>
      <c r="D18" s="572"/>
      <c r="E18" s="574"/>
      <c r="F18" s="572"/>
      <c r="G18" s="574"/>
      <c r="H18" s="574"/>
      <c r="I18" s="574"/>
      <c r="J18" s="574"/>
      <c r="K18" s="574"/>
      <c r="L18" s="574"/>
      <c r="M18" s="574"/>
      <c r="N18" s="574"/>
      <c r="O18" s="574"/>
      <c r="P18" s="574"/>
      <c r="Q18" s="574"/>
    </row>
    <row r="19" spans="1:17">
      <c r="A19" s="1352"/>
      <c r="B19" s="255" t="s">
        <v>3</v>
      </c>
      <c r="C19" s="571">
        <v>19455</v>
      </c>
      <c r="D19" s="571">
        <v>1501</v>
      </c>
      <c r="E19" s="573">
        <v>7.7</v>
      </c>
      <c r="F19" s="571">
        <v>1221</v>
      </c>
      <c r="G19" s="573">
        <v>6.3</v>
      </c>
      <c r="H19" s="573">
        <v>243</v>
      </c>
      <c r="I19" s="573">
        <v>1.2</v>
      </c>
      <c r="J19" s="573" t="s">
        <v>124</v>
      </c>
      <c r="K19" s="573" t="s">
        <v>124</v>
      </c>
      <c r="L19" s="573">
        <v>9</v>
      </c>
      <c r="M19" s="573">
        <v>0</v>
      </c>
      <c r="N19" s="573">
        <v>3</v>
      </c>
      <c r="O19" s="573">
        <v>0</v>
      </c>
      <c r="P19" s="573">
        <v>25</v>
      </c>
      <c r="Q19" s="573">
        <v>0.1</v>
      </c>
    </row>
    <row r="20" spans="1:17">
      <c r="A20" s="1352"/>
      <c r="B20" s="255" t="s">
        <v>4</v>
      </c>
      <c r="C20" s="571">
        <v>10701</v>
      </c>
      <c r="D20" s="571">
        <v>927</v>
      </c>
      <c r="E20" s="573">
        <v>8.6999999999999993</v>
      </c>
      <c r="F20" s="571">
        <v>820</v>
      </c>
      <c r="G20" s="573">
        <v>7.7</v>
      </c>
      <c r="H20" s="573">
        <v>87</v>
      </c>
      <c r="I20" s="573">
        <v>0.8</v>
      </c>
      <c r="J20" s="573" t="s">
        <v>124</v>
      </c>
      <c r="K20" s="573" t="s">
        <v>124</v>
      </c>
      <c r="L20" s="573">
        <v>7</v>
      </c>
      <c r="M20" s="573">
        <v>0.1</v>
      </c>
      <c r="N20" s="573" t="s">
        <v>124</v>
      </c>
      <c r="O20" s="573">
        <v>0</v>
      </c>
      <c r="P20" s="573">
        <v>13</v>
      </c>
      <c r="Q20" s="573">
        <v>0.1</v>
      </c>
    </row>
    <row r="21" spans="1:17">
      <c r="A21" s="1352"/>
      <c r="B21" s="255" t="s">
        <v>7</v>
      </c>
      <c r="C21" s="571">
        <v>30156</v>
      </c>
      <c r="D21" s="571">
        <v>2428</v>
      </c>
      <c r="E21" s="573">
        <v>8.1</v>
      </c>
      <c r="F21" s="571">
        <v>2041</v>
      </c>
      <c r="G21" s="573">
        <v>6.8</v>
      </c>
      <c r="H21" s="573">
        <v>330</v>
      </c>
      <c r="I21" s="573">
        <v>1.1000000000000001</v>
      </c>
      <c r="J21" s="573" t="s">
        <v>124</v>
      </c>
      <c r="K21" s="573" t="s">
        <v>124</v>
      </c>
      <c r="L21" s="573">
        <v>16</v>
      </c>
      <c r="M21" s="573">
        <v>0.1</v>
      </c>
      <c r="N21" s="573">
        <v>3</v>
      </c>
      <c r="O21" s="573">
        <v>0</v>
      </c>
      <c r="P21" s="573">
        <v>38</v>
      </c>
      <c r="Q21" s="573">
        <v>0.1</v>
      </c>
    </row>
    <row r="22" spans="1:17">
      <c r="A22" s="1352" t="s">
        <v>212</v>
      </c>
      <c r="B22" s="567"/>
      <c r="C22" s="572"/>
      <c r="D22" s="572"/>
      <c r="E22" s="570"/>
      <c r="F22" s="572"/>
      <c r="G22" s="574"/>
      <c r="H22" s="574"/>
      <c r="I22" s="574"/>
      <c r="J22" s="574"/>
      <c r="K22" s="574"/>
      <c r="L22" s="574"/>
      <c r="M22" s="574"/>
      <c r="N22" s="574"/>
      <c r="O22" s="574"/>
      <c r="P22" s="574"/>
      <c r="Q22" s="574"/>
    </row>
    <row r="23" spans="1:17">
      <c r="A23" s="1352"/>
      <c r="B23" s="255" t="s">
        <v>3</v>
      </c>
      <c r="C23" s="571">
        <v>19130</v>
      </c>
      <c r="D23" s="571">
        <v>1568</v>
      </c>
      <c r="E23" s="573">
        <v>8.1999999999999993</v>
      </c>
      <c r="F23" s="571">
        <v>1267</v>
      </c>
      <c r="G23" s="573">
        <v>6.6</v>
      </c>
      <c r="H23" s="573">
        <v>261</v>
      </c>
      <c r="I23" s="573">
        <v>1.4</v>
      </c>
      <c r="J23" s="573" t="s">
        <v>124</v>
      </c>
      <c r="K23" s="573" t="s">
        <v>124</v>
      </c>
      <c r="L23" s="573">
        <v>17</v>
      </c>
      <c r="M23" s="573">
        <v>0.1</v>
      </c>
      <c r="N23" s="573">
        <v>4</v>
      </c>
      <c r="O23" s="573">
        <v>0</v>
      </c>
      <c r="P23" s="573">
        <v>19</v>
      </c>
      <c r="Q23" s="573">
        <v>0.1</v>
      </c>
    </row>
    <row r="24" spans="1:17">
      <c r="A24" s="1352"/>
      <c r="B24" s="255" t="s">
        <v>4</v>
      </c>
      <c r="C24" s="571">
        <v>10362</v>
      </c>
      <c r="D24" s="571">
        <v>862</v>
      </c>
      <c r="E24" s="573">
        <v>8.3000000000000007</v>
      </c>
      <c r="F24" s="571">
        <v>749</v>
      </c>
      <c r="G24" s="573">
        <v>7.2</v>
      </c>
      <c r="H24" s="573">
        <v>95</v>
      </c>
      <c r="I24" s="573">
        <v>0.9</v>
      </c>
      <c r="J24" s="573" t="s">
        <v>124</v>
      </c>
      <c r="K24" s="573" t="s">
        <v>124</v>
      </c>
      <c r="L24" s="573">
        <v>6</v>
      </c>
      <c r="M24" s="573">
        <v>0.1</v>
      </c>
      <c r="N24" s="573" t="s">
        <v>67</v>
      </c>
      <c r="O24" s="573">
        <v>0</v>
      </c>
      <c r="P24" s="573">
        <v>11</v>
      </c>
      <c r="Q24" s="573">
        <v>0.1</v>
      </c>
    </row>
    <row r="25" spans="1:17">
      <c r="A25" s="1352"/>
      <c r="B25" s="255" t="s">
        <v>7</v>
      </c>
      <c r="C25" s="571">
        <v>29492</v>
      </c>
      <c r="D25" s="571">
        <v>2430</v>
      </c>
      <c r="E25" s="573">
        <v>8.1999999999999993</v>
      </c>
      <c r="F25" s="571">
        <v>2016</v>
      </c>
      <c r="G25" s="573">
        <v>6.8</v>
      </c>
      <c r="H25" s="573">
        <v>356</v>
      </c>
      <c r="I25" s="573">
        <v>1.2</v>
      </c>
      <c r="J25" s="573" t="s">
        <v>124</v>
      </c>
      <c r="K25" s="573" t="s">
        <v>124</v>
      </c>
      <c r="L25" s="573">
        <v>23</v>
      </c>
      <c r="M25" s="573">
        <v>0.1</v>
      </c>
      <c r="N25" s="573">
        <v>5</v>
      </c>
      <c r="O25" s="573">
        <v>0</v>
      </c>
      <c r="P25" s="573">
        <v>30</v>
      </c>
      <c r="Q25" s="573">
        <v>0.1</v>
      </c>
    </row>
    <row r="26" spans="1:17">
      <c r="A26" s="1352" t="s">
        <v>213</v>
      </c>
      <c r="B26" s="567"/>
      <c r="C26" s="572"/>
      <c r="D26" s="572"/>
      <c r="E26" s="574"/>
      <c r="F26" s="572"/>
      <c r="G26" s="574"/>
      <c r="H26" s="574"/>
      <c r="I26" s="574"/>
      <c r="J26" s="574"/>
      <c r="K26" s="574"/>
      <c r="L26" s="574"/>
      <c r="M26" s="574"/>
      <c r="N26" s="574"/>
      <c r="O26" s="574"/>
      <c r="P26" s="574"/>
      <c r="Q26" s="574"/>
    </row>
    <row r="27" spans="1:17">
      <c r="A27" s="1352"/>
      <c r="B27" s="255" t="s">
        <v>3</v>
      </c>
      <c r="C27" s="571">
        <v>18487</v>
      </c>
      <c r="D27" s="571">
        <v>1557</v>
      </c>
      <c r="E27" s="573">
        <v>8.4</v>
      </c>
      <c r="F27" s="571">
        <v>1294</v>
      </c>
      <c r="G27" s="573">
        <v>7</v>
      </c>
      <c r="H27" s="573">
        <v>232</v>
      </c>
      <c r="I27" s="573">
        <v>1.3</v>
      </c>
      <c r="J27" s="573" t="s">
        <v>124</v>
      </c>
      <c r="K27" s="573" t="s">
        <v>124</v>
      </c>
      <c r="L27" s="573">
        <v>14</v>
      </c>
      <c r="M27" s="573">
        <v>0.1</v>
      </c>
      <c r="N27" s="573" t="s">
        <v>124</v>
      </c>
      <c r="O27" s="573" t="s">
        <v>124</v>
      </c>
      <c r="P27" s="573">
        <v>17</v>
      </c>
      <c r="Q27" s="573">
        <v>0.1</v>
      </c>
    </row>
    <row r="28" spans="1:17">
      <c r="A28" s="1352"/>
      <c r="B28" s="255" t="s">
        <v>4</v>
      </c>
      <c r="C28" s="571">
        <v>10071</v>
      </c>
      <c r="D28" s="571">
        <v>848</v>
      </c>
      <c r="E28" s="573">
        <v>8.4</v>
      </c>
      <c r="F28" s="571">
        <v>754</v>
      </c>
      <c r="G28" s="573">
        <v>7.5</v>
      </c>
      <c r="H28" s="573">
        <v>82</v>
      </c>
      <c r="I28" s="573">
        <v>0.8</v>
      </c>
      <c r="J28" s="573" t="s">
        <v>124</v>
      </c>
      <c r="K28" s="573" t="s">
        <v>124</v>
      </c>
      <c r="L28" s="573">
        <v>3</v>
      </c>
      <c r="M28" s="573">
        <v>0</v>
      </c>
      <c r="N28" s="573" t="s">
        <v>124</v>
      </c>
      <c r="O28" s="573" t="s">
        <v>124</v>
      </c>
      <c r="P28" s="573">
        <v>9</v>
      </c>
      <c r="Q28" s="573">
        <v>0.1</v>
      </c>
    </row>
    <row r="29" spans="1:17">
      <c r="A29" s="1352"/>
      <c r="B29" s="255" t="s">
        <v>7</v>
      </c>
      <c r="C29" s="571">
        <v>28558</v>
      </c>
      <c r="D29" s="571">
        <v>2405</v>
      </c>
      <c r="E29" s="573">
        <v>8.4</v>
      </c>
      <c r="F29" s="571">
        <v>2048</v>
      </c>
      <c r="G29" s="573">
        <v>7.2</v>
      </c>
      <c r="H29" s="573">
        <v>314</v>
      </c>
      <c r="I29" s="573">
        <v>1.1000000000000001</v>
      </c>
      <c r="J29" s="573" t="s">
        <v>124</v>
      </c>
      <c r="K29" s="573" t="s">
        <v>124</v>
      </c>
      <c r="L29" s="573">
        <v>17</v>
      </c>
      <c r="M29" s="573">
        <v>0.1</v>
      </c>
      <c r="N29" s="573" t="s">
        <v>124</v>
      </c>
      <c r="O29" s="573" t="s">
        <v>124</v>
      </c>
      <c r="P29" s="573">
        <v>26</v>
      </c>
      <c r="Q29" s="573">
        <v>0.1</v>
      </c>
    </row>
    <row r="30" spans="1:17">
      <c r="A30" s="1352" t="s">
        <v>214</v>
      </c>
      <c r="B30" s="567"/>
      <c r="C30" s="572"/>
      <c r="D30" s="572"/>
      <c r="E30" s="574"/>
      <c r="F30" s="572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</row>
    <row r="31" spans="1:17">
      <c r="A31" s="1352"/>
      <c r="B31" s="255" t="s">
        <v>3</v>
      </c>
      <c r="C31" s="571">
        <v>17842</v>
      </c>
      <c r="D31" s="571">
        <v>1373</v>
      </c>
      <c r="E31" s="573">
        <v>7.7</v>
      </c>
      <c r="F31" s="571">
        <v>1061</v>
      </c>
      <c r="G31" s="573">
        <v>5.9</v>
      </c>
      <c r="H31" s="573">
        <v>268</v>
      </c>
      <c r="I31" s="573">
        <v>1.5</v>
      </c>
      <c r="J31" s="573" t="s">
        <v>124</v>
      </c>
      <c r="K31" s="573" t="s">
        <v>124</v>
      </c>
      <c r="L31" s="573">
        <v>19</v>
      </c>
      <c r="M31" s="573">
        <v>0.1</v>
      </c>
      <c r="N31" s="573" t="s">
        <v>67</v>
      </c>
      <c r="O31" s="573">
        <v>0</v>
      </c>
      <c r="P31" s="573">
        <v>23</v>
      </c>
      <c r="Q31" s="573">
        <v>0.1</v>
      </c>
    </row>
    <row r="32" spans="1:17">
      <c r="A32" s="1352"/>
      <c r="B32" s="255" t="s">
        <v>4</v>
      </c>
      <c r="C32" s="571">
        <v>9493</v>
      </c>
      <c r="D32" s="571">
        <v>729</v>
      </c>
      <c r="E32" s="573">
        <v>7.7</v>
      </c>
      <c r="F32" s="571">
        <v>620</v>
      </c>
      <c r="G32" s="573">
        <v>6.5</v>
      </c>
      <c r="H32" s="573">
        <v>92</v>
      </c>
      <c r="I32" s="573">
        <v>1</v>
      </c>
      <c r="J32" s="573" t="s">
        <v>124</v>
      </c>
      <c r="K32" s="573" t="s">
        <v>124</v>
      </c>
      <c r="L32" s="573">
        <v>6</v>
      </c>
      <c r="M32" s="573">
        <v>0.1</v>
      </c>
      <c r="N32" s="573" t="s">
        <v>67</v>
      </c>
      <c r="O32" s="573">
        <v>0</v>
      </c>
      <c r="P32" s="573">
        <v>10</v>
      </c>
      <c r="Q32" s="573">
        <v>0.1</v>
      </c>
    </row>
    <row r="33" spans="1:17">
      <c r="A33" s="1352"/>
      <c r="B33" s="255" t="s">
        <v>7</v>
      </c>
      <c r="C33" s="571">
        <v>27335</v>
      </c>
      <c r="D33" s="571">
        <v>2102</v>
      </c>
      <c r="E33" s="573">
        <v>7.7</v>
      </c>
      <c r="F33" s="571">
        <v>1681</v>
      </c>
      <c r="G33" s="573">
        <v>6.1</v>
      </c>
      <c r="H33" s="573">
        <v>360</v>
      </c>
      <c r="I33" s="573">
        <v>1.3</v>
      </c>
      <c r="J33" s="573" t="s">
        <v>124</v>
      </c>
      <c r="K33" s="573" t="s">
        <v>124</v>
      </c>
      <c r="L33" s="573">
        <v>25</v>
      </c>
      <c r="M33" s="573">
        <v>0.1</v>
      </c>
      <c r="N33" s="573">
        <v>3</v>
      </c>
      <c r="O33" s="573">
        <v>0</v>
      </c>
      <c r="P33" s="573">
        <v>33</v>
      </c>
      <c r="Q33" s="573">
        <v>0.1</v>
      </c>
    </row>
    <row r="34" spans="1:17">
      <c r="A34" s="1352" t="s">
        <v>215</v>
      </c>
      <c r="B34" s="567"/>
      <c r="C34" s="572"/>
      <c r="D34" s="572"/>
      <c r="E34" s="574"/>
      <c r="F34" s="572"/>
      <c r="G34" s="574"/>
      <c r="H34" s="574"/>
      <c r="I34" s="574"/>
      <c r="J34" s="574"/>
      <c r="K34" s="574"/>
      <c r="L34" s="574"/>
      <c r="M34" s="574"/>
      <c r="N34" s="574"/>
      <c r="O34" s="574"/>
      <c r="P34" s="574"/>
      <c r="Q34" s="574"/>
    </row>
    <row r="35" spans="1:17">
      <c r="A35" s="1352"/>
      <c r="B35" s="255" t="s">
        <v>3</v>
      </c>
      <c r="C35" s="571">
        <v>17103</v>
      </c>
      <c r="D35" s="571">
        <v>1279</v>
      </c>
      <c r="E35" s="573">
        <v>7.5</v>
      </c>
      <c r="F35" s="571">
        <v>1004</v>
      </c>
      <c r="G35" s="573">
        <v>5.9</v>
      </c>
      <c r="H35" s="573">
        <v>214</v>
      </c>
      <c r="I35" s="573">
        <v>1.3</v>
      </c>
      <c r="J35" s="573">
        <v>7</v>
      </c>
      <c r="K35" s="573">
        <v>0</v>
      </c>
      <c r="L35" s="573">
        <v>17</v>
      </c>
      <c r="M35" s="573">
        <v>0.1</v>
      </c>
      <c r="N35" s="573" t="s">
        <v>67</v>
      </c>
      <c r="O35" s="573">
        <v>0</v>
      </c>
      <c r="P35" s="573">
        <v>35</v>
      </c>
      <c r="Q35" s="573">
        <v>0.2</v>
      </c>
    </row>
    <row r="36" spans="1:17">
      <c r="A36" s="1352"/>
      <c r="B36" s="255" t="s">
        <v>4</v>
      </c>
      <c r="C36" s="571">
        <v>9054</v>
      </c>
      <c r="D36" s="571">
        <v>630</v>
      </c>
      <c r="E36" s="573">
        <v>7</v>
      </c>
      <c r="F36" s="571">
        <v>531</v>
      </c>
      <c r="G36" s="573">
        <v>5.9</v>
      </c>
      <c r="H36" s="573">
        <v>79</v>
      </c>
      <c r="I36" s="573">
        <v>0.9</v>
      </c>
      <c r="J36" s="573" t="s">
        <v>67</v>
      </c>
      <c r="K36" s="573">
        <v>0</v>
      </c>
      <c r="L36" s="573">
        <v>5</v>
      </c>
      <c r="M36" s="573">
        <v>0.1</v>
      </c>
      <c r="N36" s="573" t="s">
        <v>67</v>
      </c>
      <c r="O36" s="573">
        <v>0</v>
      </c>
      <c r="P36" s="573">
        <v>12</v>
      </c>
      <c r="Q36" s="573">
        <v>0.1</v>
      </c>
    </row>
    <row r="37" spans="1:17">
      <c r="A37" s="1352"/>
      <c r="B37" s="255" t="s">
        <v>7</v>
      </c>
      <c r="C37" s="571">
        <v>26157</v>
      </c>
      <c r="D37" s="571">
        <v>1909</v>
      </c>
      <c r="E37" s="573">
        <v>7.3</v>
      </c>
      <c r="F37" s="571">
        <v>1535</v>
      </c>
      <c r="G37" s="573">
        <v>5.9</v>
      </c>
      <c r="H37" s="573">
        <v>293</v>
      </c>
      <c r="I37" s="573">
        <v>1.1000000000000001</v>
      </c>
      <c r="J37" s="573">
        <v>8</v>
      </c>
      <c r="K37" s="573">
        <v>0</v>
      </c>
      <c r="L37" s="573">
        <v>22</v>
      </c>
      <c r="M37" s="573">
        <v>0.1</v>
      </c>
      <c r="N37" s="573">
        <v>4</v>
      </c>
      <c r="O37" s="573">
        <v>0</v>
      </c>
      <c r="P37" s="573">
        <v>47</v>
      </c>
      <c r="Q37" s="573">
        <v>0.2</v>
      </c>
    </row>
    <row r="38" spans="1:17">
      <c r="A38" s="1352" t="s">
        <v>216</v>
      </c>
      <c r="B38" s="567"/>
      <c r="C38" s="572"/>
      <c r="D38" s="572"/>
      <c r="E38" s="574"/>
      <c r="F38" s="572"/>
      <c r="G38" s="574"/>
      <c r="H38" s="574"/>
      <c r="I38" s="574"/>
      <c r="J38" s="574"/>
      <c r="K38" s="574"/>
      <c r="L38" s="574"/>
      <c r="M38" s="574"/>
      <c r="N38" s="574"/>
      <c r="O38" s="574"/>
      <c r="P38" s="574"/>
      <c r="Q38" s="574"/>
    </row>
    <row r="39" spans="1:17">
      <c r="A39" s="1352"/>
      <c r="B39" s="255" t="s">
        <v>3</v>
      </c>
      <c r="C39" s="571">
        <v>15876</v>
      </c>
      <c r="D39" s="571">
        <v>1040</v>
      </c>
      <c r="E39" s="573">
        <v>6.6</v>
      </c>
      <c r="F39" s="571">
        <v>745</v>
      </c>
      <c r="G39" s="573">
        <v>4.7</v>
      </c>
      <c r="H39" s="573">
        <v>208</v>
      </c>
      <c r="I39" s="573">
        <v>1.3</v>
      </c>
      <c r="J39" s="573">
        <v>46</v>
      </c>
      <c r="K39" s="573">
        <v>0.3</v>
      </c>
      <c r="L39" s="573">
        <v>19</v>
      </c>
      <c r="M39" s="573">
        <v>0.1</v>
      </c>
      <c r="N39" s="573">
        <v>1</v>
      </c>
      <c r="O39" s="573">
        <v>0</v>
      </c>
      <c r="P39" s="573">
        <v>21</v>
      </c>
      <c r="Q39" s="573">
        <v>0.1</v>
      </c>
    </row>
    <row r="40" spans="1:17">
      <c r="A40" s="1352"/>
      <c r="B40" s="255" t="s">
        <v>4</v>
      </c>
      <c r="C40" s="571">
        <v>8271</v>
      </c>
      <c r="D40" s="571">
        <v>541</v>
      </c>
      <c r="E40" s="573">
        <v>6.5</v>
      </c>
      <c r="F40" s="571">
        <v>417</v>
      </c>
      <c r="G40" s="573">
        <v>5</v>
      </c>
      <c r="H40" s="573">
        <v>83</v>
      </c>
      <c r="I40" s="573">
        <v>1</v>
      </c>
      <c r="J40" s="573">
        <v>15</v>
      </c>
      <c r="K40" s="573">
        <v>0.2</v>
      </c>
      <c r="L40" s="573">
        <v>12</v>
      </c>
      <c r="M40" s="573">
        <v>0.1</v>
      </c>
      <c r="N40" s="573" t="s">
        <v>124</v>
      </c>
      <c r="O40" s="573">
        <v>0</v>
      </c>
      <c r="P40" s="573">
        <v>14</v>
      </c>
      <c r="Q40" s="573">
        <v>0.2</v>
      </c>
    </row>
    <row r="41" spans="1:17">
      <c r="A41" s="1352"/>
      <c r="B41" s="255" t="s">
        <v>7</v>
      </c>
      <c r="C41" s="571">
        <v>24147</v>
      </c>
      <c r="D41" s="571">
        <v>1581</v>
      </c>
      <c r="E41" s="573">
        <v>6.5</v>
      </c>
      <c r="F41" s="571">
        <v>1162</v>
      </c>
      <c r="G41" s="573">
        <v>4.8</v>
      </c>
      <c r="H41" s="573">
        <v>291</v>
      </c>
      <c r="I41" s="573">
        <v>1.2</v>
      </c>
      <c r="J41" s="573">
        <v>61</v>
      </c>
      <c r="K41" s="573">
        <v>0.3</v>
      </c>
      <c r="L41" s="573">
        <v>31</v>
      </c>
      <c r="M41" s="573">
        <v>0.1</v>
      </c>
      <c r="N41" s="573">
        <v>1</v>
      </c>
      <c r="O41" s="573">
        <v>0</v>
      </c>
      <c r="P41" s="573">
        <v>35</v>
      </c>
      <c r="Q41" s="573">
        <v>0.1</v>
      </c>
    </row>
    <row r="42" spans="1:17">
      <c r="A42" s="562" t="s">
        <v>1616</v>
      </c>
    </row>
    <row r="43" spans="1:17">
      <c r="A43" s="257" t="s">
        <v>1913</v>
      </c>
    </row>
  </sheetData>
  <mergeCells count="21">
    <mergeCell ref="A26:A29"/>
    <mergeCell ref="A30:A33"/>
    <mergeCell ref="A34:A37"/>
    <mergeCell ref="A38:A41"/>
    <mergeCell ref="A6:A9"/>
    <mergeCell ref="A10:A13"/>
    <mergeCell ref="A14:A17"/>
    <mergeCell ref="A18:A21"/>
    <mergeCell ref="A22:A25"/>
    <mergeCell ref="P3:Q3"/>
    <mergeCell ref="A1:XFD1"/>
    <mergeCell ref="A2:A4"/>
    <mergeCell ref="B2:B4"/>
    <mergeCell ref="D2:Q2"/>
    <mergeCell ref="D3:E3"/>
    <mergeCell ref="F3:G3"/>
    <mergeCell ref="H3:I3"/>
    <mergeCell ref="J3:K3"/>
    <mergeCell ref="L3:M3"/>
    <mergeCell ref="N3:O3"/>
    <mergeCell ref="C2:C4"/>
  </mergeCells>
  <pageMargins left="0.7" right="0.7" top="0.75" bottom="0.75" header="0.3" footer="0.3"/>
  <pageSetup paperSize="9" orientation="portrait" horizontalDpi="4294967292" verticalDpi="429496729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workbookViewId="0">
      <selection sqref="A1:XFD1"/>
    </sheetView>
  </sheetViews>
  <sheetFormatPr baseColWidth="10" defaultColWidth="7.625" defaultRowHeight="12"/>
  <cols>
    <col min="1" max="1" width="10.875" style="559" customWidth="1"/>
    <col min="2" max="2" width="9.625" style="559" customWidth="1"/>
    <col min="3" max="3" width="14.625" style="559" customWidth="1"/>
    <col min="4" max="4" width="12.25" style="559" customWidth="1"/>
    <col min="5" max="5" width="12.625" style="559" customWidth="1"/>
    <col min="6" max="6" width="12.25" style="559" customWidth="1"/>
    <col min="7" max="7" width="12.625" style="559" customWidth="1"/>
    <col min="8" max="8" width="14.625" style="559" customWidth="1"/>
    <col min="9" max="9" width="16.875" style="559" customWidth="1"/>
    <col min="10" max="10" width="12.25" style="559" customWidth="1"/>
    <col min="11" max="11" width="12.625" style="559" customWidth="1"/>
    <col min="12" max="12" width="13.5" style="559" customWidth="1"/>
    <col min="13" max="13" width="17.625" style="559" customWidth="1"/>
    <col min="14" max="14" width="14.25" style="559" customWidth="1"/>
    <col min="15" max="15" width="16.375" style="559" customWidth="1"/>
    <col min="16" max="16" width="13.25" style="559" customWidth="1"/>
    <col min="17" max="17" width="17.25" style="559" customWidth="1"/>
    <col min="18" max="16384" width="7.625" style="559"/>
  </cols>
  <sheetData>
    <row r="1" spans="1:17" s="1343" customFormat="1" ht="17.25" customHeight="1" thickBot="1">
      <c r="A1" s="1341" t="s">
        <v>1812</v>
      </c>
      <c r="B1" s="1342"/>
      <c r="C1" s="1342"/>
      <c r="D1" s="1342"/>
      <c r="E1" s="1342"/>
      <c r="F1" s="1342"/>
      <c r="G1" s="1342"/>
      <c r="H1" s="1342"/>
      <c r="I1" s="1342"/>
      <c r="J1" s="1342"/>
      <c r="K1" s="1342"/>
      <c r="L1" s="1342"/>
      <c r="M1" s="1342"/>
      <c r="N1" s="1342"/>
      <c r="O1" s="1342"/>
      <c r="P1" s="1342"/>
      <c r="Q1" s="1342"/>
    </row>
    <row r="2" spans="1:17" ht="51" customHeight="1">
      <c r="A2" s="1355" t="s">
        <v>5</v>
      </c>
      <c r="B2" s="1355" t="s">
        <v>1588</v>
      </c>
      <c r="C2" s="1360" t="s">
        <v>1589</v>
      </c>
      <c r="D2" s="1356" t="s">
        <v>1590</v>
      </c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7"/>
      <c r="P2" s="1357"/>
      <c r="Q2" s="1358"/>
    </row>
    <row r="3" spans="1:17" ht="51" customHeight="1">
      <c r="A3" s="1355"/>
      <c r="B3" s="1355"/>
      <c r="C3" s="1361"/>
      <c r="D3" s="1353" t="s">
        <v>7</v>
      </c>
      <c r="E3" s="1359"/>
      <c r="F3" s="1353" t="s">
        <v>1504</v>
      </c>
      <c r="G3" s="1359"/>
      <c r="H3" s="1353" t="s">
        <v>826</v>
      </c>
      <c r="I3" s="1359"/>
      <c r="J3" s="1353" t="s">
        <v>694</v>
      </c>
      <c r="K3" s="1359"/>
      <c r="L3" s="1353" t="s">
        <v>827</v>
      </c>
      <c r="M3" s="1359"/>
      <c r="N3" s="1353" t="s">
        <v>828</v>
      </c>
      <c r="O3" s="1359"/>
      <c r="P3" s="1353" t="s">
        <v>1591</v>
      </c>
      <c r="Q3" s="1354"/>
    </row>
    <row r="4" spans="1:17" ht="51" customHeight="1">
      <c r="A4" s="1355"/>
      <c r="B4" s="1355"/>
      <c r="C4" s="1362"/>
      <c r="D4" s="575" t="s">
        <v>1592</v>
      </c>
      <c r="E4" s="575" t="s">
        <v>1593</v>
      </c>
      <c r="F4" s="575" t="s">
        <v>1592</v>
      </c>
      <c r="G4" s="575" t="s">
        <v>1593</v>
      </c>
      <c r="H4" s="575" t="s">
        <v>1592</v>
      </c>
      <c r="I4" s="575" t="s">
        <v>1593</v>
      </c>
      <c r="J4" s="575" t="s">
        <v>1592</v>
      </c>
      <c r="K4" s="575" t="s">
        <v>1593</v>
      </c>
      <c r="L4" s="575" t="s">
        <v>1592</v>
      </c>
      <c r="M4" s="575" t="s">
        <v>1593</v>
      </c>
      <c r="N4" s="575" t="s">
        <v>1592</v>
      </c>
      <c r="O4" s="575" t="s">
        <v>1593</v>
      </c>
      <c r="P4" s="575" t="s">
        <v>1592</v>
      </c>
      <c r="Q4" s="576" t="s">
        <v>1593</v>
      </c>
    </row>
    <row r="5" spans="1:17">
      <c r="A5" s="577"/>
      <c r="B5" s="578"/>
      <c r="C5" s="579" t="s">
        <v>66</v>
      </c>
      <c r="D5" s="579" t="s">
        <v>66</v>
      </c>
      <c r="E5" s="579" t="s">
        <v>95</v>
      </c>
      <c r="F5" s="579" t="s">
        <v>66</v>
      </c>
      <c r="G5" s="579" t="s">
        <v>95</v>
      </c>
      <c r="H5" s="579" t="s">
        <v>66</v>
      </c>
      <c r="I5" s="579" t="s">
        <v>95</v>
      </c>
      <c r="J5" s="579" t="s">
        <v>66</v>
      </c>
      <c r="K5" s="579" t="s">
        <v>95</v>
      </c>
      <c r="L5" s="579" t="s">
        <v>66</v>
      </c>
      <c r="M5" s="579" t="s">
        <v>95</v>
      </c>
      <c r="N5" s="579" t="s">
        <v>66</v>
      </c>
      <c r="O5" s="579" t="s">
        <v>95</v>
      </c>
      <c r="P5" s="579" t="s">
        <v>66</v>
      </c>
      <c r="Q5" s="580" t="s">
        <v>95</v>
      </c>
    </row>
    <row r="6" spans="1:17">
      <c r="A6" s="1363" t="s">
        <v>547</v>
      </c>
      <c r="B6" s="890"/>
      <c r="C6" s="581"/>
      <c r="D6" s="581"/>
      <c r="E6" s="581"/>
      <c r="F6" s="581"/>
      <c r="G6" s="581"/>
      <c r="H6" s="581"/>
      <c r="I6" s="581"/>
      <c r="J6" s="581"/>
      <c r="K6" s="581"/>
      <c r="L6" s="581"/>
      <c r="M6" s="581"/>
      <c r="N6" s="581"/>
      <c r="O6" s="581"/>
      <c r="P6" s="581"/>
      <c r="Q6" s="581"/>
    </row>
    <row r="7" spans="1:17">
      <c r="A7" s="1364"/>
      <c r="B7" s="891" t="s">
        <v>3</v>
      </c>
      <c r="C7" s="582">
        <v>236</v>
      </c>
      <c r="D7" s="582">
        <v>10</v>
      </c>
      <c r="E7" s="582">
        <v>4.2</v>
      </c>
      <c r="F7" s="582">
        <v>10</v>
      </c>
      <c r="G7" s="582">
        <v>4.2</v>
      </c>
      <c r="H7" s="582" t="s">
        <v>124</v>
      </c>
      <c r="I7" s="582" t="s">
        <v>124</v>
      </c>
      <c r="J7" s="582" t="s">
        <v>124</v>
      </c>
      <c r="K7" s="582" t="s">
        <v>124</v>
      </c>
      <c r="L7" s="582" t="s">
        <v>124</v>
      </c>
      <c r="M7" s="582" t="s">
        <v>124</v>
      </c>
      <c r="N7" s="582" t="s">
        <v>124</v>
      </c>
      <c r="O7" s="582" t="s">
        <v>124</v>
      </c>
      <c r="P7" s="582" t="s">
        <v>124</v>
      </c>
      <c r="Q7" s="582" t="s">
        <v>124</v>
      </c>
    </row>
    <row r="8" spans="1:17">
      <c r="A8" s="1364"/>
      <c r="B8" s="891" t="s">
        <v>4</v>
      </c>
      <c r="C8" s="582">
        <v>142</v>
      </c>
      <c r="D8" s="582">
        <v>9</v>
      </c>
      <c r="E8" s="582">
        <v>6.3</v>
      </c>
      <c r="F8" s="582">
        <v>9</v>
      </c>
      <c r="G8" s="582">
        <v>6.3</v>
      </c>
      <c r="H8" s="582" t="s">
        <v>124</v>
      </c>
      <c r="I8" s="582" t="s">
        <v>124</v>
      </c>
      <c r="J8" s="582" t="s">
        <v>124</v>
      </c>
      <c r="K8" s="582" t="s">
        <v>124</v>
      </c>
      <c r="L8" s="582" t="s">
        <v>124</v>
      </c>
      <c r="M8" s="582" t="s">
        <v>124</v>
      </c>
      <c r="N8" s="582" t="s">
        <v>124</v>
      </c>
      <c r="O8" s="582" t="s">
        <v>124</v>
      </c>
      <c r="P8" s="582" t="s">
        <v>124</v>
      </c>
      <c r="Q8" s="582" t="s">
        <v>124</v>
      </c>
    </row>
    <row r="9" spans="1:17">
      <c r="A9" s="1365"/>
      <c r="B9" s="891" t="s">
        <v>7</v>
      </c>
      <c r="C9" s="582">
        <v>378</v>
      </c>
      <c r="D9" s="582">
        <v>19</v>
      </c>
      <c r="E9" s="582">
        <v>5</v>
      </c>
      <c r="F9" s="582">
        <v>19</v>
      </c>
      <c r="G9" s="582">
        <v>5</v>
      </c>
      <c r="H9" s="582" t="s">
        <v>124</v>
      </c>
      <c r="I9" s="582" t="s">
        <v>124</v>
      </c>
      <c r="J9" s="582" t="s">
        <v>124</v>
      </c>
      <c r="K9" s="582" t="s">
        <v>124</v>
      </c>
      <c r="L9" s="582" t="s">
        <v>124</v>
      </c>
      <c r="M9" s="582" t="s">
        <v>124</v>
      </c>
      <c r="N9" s="582" t="s">
        <v>124</v>
      </c>
      <c r="O9" s="582" t="s">
        <v>124</v>
      </c>
      <c r="P9" s="582" t="s">
        <v>124</v>
      </c>
      <c r="Q9" s="582" t="s">
        <v>124</v>
      </c>
    </row>
    <row r="10" spans="1:17">
      <c r="A10" s="1363" t="s">
        <v>548</v>
      </c>
      <c r="B10" s="890"/>
      <c r="C10" s="581"/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</row>
    <row r="11" spans="1:17">
      <c r="A11" s="1364"/>
      <c r="B11" s="891" t="s">
        <v>3</v>
      </c>
      <c r="C11" s="582">
        <v>225</v>
      </c>
      <c r="D11" s="582">
        <v>9</v>
      </c>
      <c r="E11" s="582">
        <v>4</v>
      </c>
      <c r="F11" s="582">
        <v>9</v>
      </c>
      <c r="G11" s="582">
        <v>4</v>
      </c>
      <c r="H11" s="582" t="s">
        <v>124</v>
      </c>
      <c r="I11" s="582" t="s">
        <v>124</v>
      </c>
      <c r="J11" s="582" t="s">
        <v>124</v>
      </c>
      <c r="K11" s="582" t="s">
        <v>124</v>
      </c>
      <c r="L11" s="582" t="s">
        <v>124</v>
      </c>
      <c r="M11" s="582" t="s">
        <v>124</v>
      </c>
      <c r="N11" s="582" t="s">
        <v>124</v>
      </c>
      <c r="O11" s="582" t="s">
        <v>124</v>
      </c>
      <c r="P11" s="582" t="s">
        <v>124</v>
      </c>
      <c r="Q11" s="582" t="s">
        <v>124</v>
      </c>
    </row>
    <row r="12" spans="1:17">
      <c r="A12" s="1364"/>
      <c r="B12" s="891" t="s">
        <v>4</v>
      </c>
      <c r="C12" s="582">
        <v>139</v>
      </c>
      <c r="D12" s="582">
        <v>11</v>
      </c>
      <c r="E12" s="582">
        <v>7.9</v>
      </c>
      <c r="F12" s="582">
        <v>11</v>
      </c>
      <c r="G12" s="582">
        <v>7.9</v>
      </c>
      <c r="H12" s="582" t="s">
        <v>124</v>
      </c>
      <c r="I12" s="582" t="s">
        <v>124</v>
      </c>
      <c r="J12" s="582" t="s">
        <v>124</v>
      </c>
      <c r="K12" s="582" t="s">
        <v>124</v>
      </c>
      <c r="L12" s="582" t="s">
        <v>124</v>
      </c>
      <c r="M12" s="582" t="s">
        <v>124</v>
      </c>
      <c r="N12" s="582" t="s">
        <v>124</v>
      </c>
      <c r="O12" s="582" t="s">
        <v>124</v>
      </c>
      <c r="P12" s="582" t="s">
        <v>124</v>
      </c>
      <c r="Q12" s="582" t="s">
        <v>124</v>
      </c>
    </row>
    <row r="13" spans="1:17">
      <c r="A13" s="1365"/>
      <c r="B13" s="891" t="s">
        <v>7</v>
      </c>
      <c r="C13" s="582">
        <v>364</v>
      </c>
      <c r="D13" s="582">
        <v>20</v>
      </c>
      <c r="E13" s="582">
        <v>5.5</v>
      </c>
      <c r="F13" s="582">
        <v>20</v>
      </c>
      <c r="G13" s="582">
        <v>5.5</v>
      </c>
      <c r="H13" s="582" t="s">
        <v>124</v>
      </c>
      <c r="I13" s="582" t="s">
        <v>124</v>
      </c>
      <c r="J13" s="582" t="s">
        <v>124</v>
      </c>
      <c r="K13" s="582" t="s">
        <v>124</v>
      </c>
      <c r="L13" s="582" t="s">
        <v>124</v>
      </c>
      <c r="M13" s="582" t="s">
        <v>124</v>
      </c>
      <c r="N13" s="582" t="s">
        <v>124</v>
      </c>
      <c r="O13" s="582" t="s">
        <v>124</v>
      </c>
      <c r="P13" s="582" t="s">
        <v>124</v>
      </c>
      <c r="Q13" s="582" t="s">
        <v>124</v>
      </c>
    </row>
    <row r="14" spans="1:17">
      <c r="A14" s="1363" t="s">
        <v>549</v>
      </c>
      <c r="B14" s="890"/>
      <c r="C14" s="581"/>
      <c r="D14" s="581"/>
      <c r="E14" s="581"/>
      <c r="F14" s="581"/>
      <c r="G14" s="581"/>
      <c r="H14" s="581"/>
      <c r="I14" s="581"/>
      <c r="J14" s="581"/>
      <c r="K14" s="581"/>
      <c r="L14" s="581"/>
      <c r="M14" s="581"/>
      <c r="N14" s="581"/>
      <c r="O14" s="581"/>
      <c r="P14" s="581"/>
      <c r="Q14" s="581"/>
    </row>
    <row r="15" spans="1:17">
      <c r="A15" s="1364"/>
      <c r="B15" s="891" t="s">
        <v>3</v>
      </c>
      <c r="C15" s="582">
        <v>217</v>
      </c>
      <c r="D15" s="582">
        <v>8</v>
      </c>
      <c r="E15" s="582">
        <v>3.7</v>
      </c>
      <c r="F15" s="582">
        <v>8</v>
      </c>
      <c r="G15" s="582">
        <v>3.7</v>
      </c>
      <c r="H15" s="582" t="s">
        <v>124</v>
      </c>
      <c r="I15" s="582">
        <v>0</v>
      </c>
      <c r="J15" s="582" t="s">
        <v>124</v>
      </c>
      <c r="K15" s="582" t="s">
        <v>124</v>
      </c>
      <c r="L15" s="582" t="s">
        <v>124</v>
      </c>
      <c r="M15" s="582" t="s">
        <v>124</v>
      </c>
      <c r="N15" s="582" t="s">
        <v>124</v>
      </c>
      <c r="O15" s="582" t="s">
        <v>124</v>
      </c>
      <c r="P15" s="582" t="s">
        <v>124</v>
      </c>
      <c r="Q15" s="582" t="s">
        <v>124</v>
      </c>
    </row>
    <row r="16" spans="1:17">
      <c r="A16" s="1364"/>
      <c r="B16" s="891" t="s">
        <v>4</v>
      </c>
      <c r="C16" s="582">
        <v>143</v>
      </c>
      <c r="D16" s="582">
        <v>6</v>
      </c>
      <c r="E16" s="582">
        <v>4.2</v>
      </c>
      <c r="F16" s="582">
        <v>5</v>
      </c>
      <c r="G16" s="582">
        <v>3.5</v>
      </c>
      <c r="H16" s="582" t="s">
        <v>67</v>
      </c>
      <c r="I16" s="582">
        <v>0.7</v>
      </c>
      <c r="J16" s="582" t="s">
        <v>124</v>
      </c>
      <c r="K16" s="582" t="s">
        <v>124</v>
      </c>
      <c r="L16" s="582" t="s">
        <v>124</v>
      </c>
      <c r="M16" s="582" t="s">
        <v>124</v>
      </c>
      <c r="N16" s="582" t="s">
        <v>124</v>
      </c>
      <c r="O16" s="582" t="s">
        <v>124</v>
      </c>
      <c r="P16" s="582" t="s">
        <v>124</v>
      </c>
      <c r="Q16" s="582" t="s">
        <v>124</v>
      </c>
    </row>
    <row r="17" spans="1:17">
      <c r="A17" s="1365"/>
      <c r="B17" s="891" t="s">
        <v>7</v>
      </c>
      <c r="C17" s="582">
        <v>360</v>
      </c>
      <c r="D17" s="582">
        <v>14</v>
      </c>
      <c r="E17" s="582">
        <v>3.9</v>
      </c>
      <c r="F17" s="582">
        <v>13</v>
      </c>
      <c r="G17" s="582">
        <v>3.6</v>
      </c>
      <c r="H17" s="582" t="s">
        <v>67</v>
      </c>
      <c r="I17" s="582">
        <v>0.3</v>
      </c>
      <c r="J17" s="582" t="s">
        <v>124</v>
      </c>
      <c r="K17" s="582" t="s">
        <v>124</v>
      </c>
      <c r="L17" s="582" t="s">
        <v>124</v>
      </c>
      <c r="M17" s="582" t="s">
        <v>124</v>
      </c>
      <c r="N17" s="582" t="s">
        <v>124</v>
      </c>
      <c r="O17" s="582" t="s">
        <v>124</v>
      </c>
      <c r="P17" s="582" t="s">
        <v>124</v>
      </c>
      <c r="Q17" s="582" t="s">
        <v>124</v>
      </c>
    </row>
    <row r="18" spans="1:17">
      <c r="A18" s="1363" t="s">
        <v>550</v>
      </c>
      <c r="B18" s="890"/>
      <c r="C18" s="581"/>
      <c r="D18" s="581"/>
      <c r="E18" s="581"/>
      <c r="F18" s="581"/>
      <c r="G18" s="581"/>
      <c r="H18" s="581"/>
      <c r="I18" s="581"/>
      <c r="J18" s="581"/>
      <c r="K18" s="581"/>
      <c r="L18" s="581"/>
      <c r="M18" s="581"/>
      <c r="N18" s="581"/>
      <c r="O18" s="581"/>
      <c r="P18" s="581"/>
      <c r="Q18" s="581"/>
    </row>
    <row r="19" spans="1:17">
      <c r="A19" s="1364"/>
      <c r="B19" s="891" t="s">
        <v>3</v>
      </c>
      <c r="C19" s="582">
        <v>217</v>
      </c>
      <c r="D19" s="582">
        <v>16</v>
      </c>
      <c r="E19" s="582">
        <v>7.4</v>
      </c>
      <c r="F19" s="582">
        <v>16</v>
      </c>
      <c r="G19" s="582">
        <v>7.4</v>
      </c>
      <c r="H19" s="582" t="s">
        <v>124</v>
      </c>
      <c r="I19" s="582">
        <v>0</v>
      </c>
      <c r="J19" s="582" t="s">
        <v>124</v>
      </c>
      <c r="K19" s="582" t="s">
        <v>124</v>
      </c>
      <c r="L19" s="582" t="s">
        <v>124</v>
      </c>
      <c r="M19" s="582" t="s">
        <v>124</v>
      </c>
      <c r="N19" s="582" t="s">
        <v>124</v>
      </c>
      <c r="O19" s="582" t="s">
        <v>124</v>
      </c>
      <c r="P19" s="582" t="s">
        <v>124</v>
      </c>
      <c r="Q19" s="582" t="s">
        <v>124</v>
      </c>
    </row>
    <row r="20" spans="1:17">
      <c r="A20" s="1364"/>
      <c r="B20" s="891" t="s">
        <v>4</v>
      </c>
      <c r="C20" s="582">
        <v>138</v>
      </c>
      <c r="D20" s="582">
        <v>11</v>
      </c>
      <c r="E20" s="582">
        <v>8</v>
      </c>
      <c r="F20" s="582">
        <v>10</v>
      </c>
      <c r="G20" s="582">
        <v>7.2</v>
      </c>
      <c r="H20" s="582" t="s">
        <v>67</v>
      </c>
      <c r="I20" s="582">
        <v>0.7</v>
      </c>
      <c r="J20" s="582" t="s">
        <v>124</v>
      </c>
      <c r="K20" s="582" t="s">
        <v>124</v>
      </c>
      <c r="L20" s="582" t="s">
        <v>124</v>
      </c>
      <c r="M20" s="582" t="s">
        <v>124</v>
      </c>
      <c r="N20" s="582" t="s">
        <v>124</v>
      </c>
      <c r="O20" s="582" t="s">
        <v>124</v>
      </c>
      <c r="P20" s="582" t="s">
        <v>124</v>
      </c>
      <c r="Q20" s="582" t="s">
        <v>124</v>
      </c>
    </row>
    <row r="21" spans="1:17">
      <c r="A21" s="1365"/>
      <c r="B21" s="891" t="s">
        <v>7</v>
      </c>
      <c r="C21" s="582">
        <v>355</v>
      </c>
      <c r="D21" s="582">
        <v>27</v>
      </c>
      <c r="E21" s="582">
        <v>7.6</v>
      </c>
      <c r="F21" s="582">
        <v>26</v>
      </c>
      <c r="G21" s="582">
        <v>7.3</v>
      </c>
      <c r="H21" s="582" t="s">
        <v>67</v>
      </c>
      <c r="I21" s="582">
        <v>0.3</v>
      </c>
      <c r="J21" s="582" t="s">
        <v>124</v>
      </c>
      <c r="K21" s="582" t="s">
        <v>124</v>
      </c>
      <c r="L21" s="582" t="s">
        <v>124</v>
      </c>
      <c r="M21" s="582" t="s">
        <v>124</v>
      </c>
      <c r="N21" s="582" t="s">
        <v>124</v>
      </c>
      <c r="O21" s="582" t="s">
        <v>124</v>
      </c>
      <c r="P21" s="582" t="s">
        <v>124</v>
      </c>
      <c r="Q21" s="582" t="s">
        <v>124</v>
      </c>
    </row>
    <row r="22" spans="1:17">
      <c r="A22" s="1363" t="s">
        <v>212</v>
      </c>
      <c r="B22" s="890"/>
      <c r="C22" s="581"/>
      <c r="D22" s="581"/>
      <c r="E22" s="581"/>
      <c r="F22" s="581"/>
      <c r="G22" s="581"/>
      <c r="H22" s="581"/>
      <c r="I22" s="581"/>
      <c r="J22" s="581"/>
      <c r="K22" s="581"/>
      <c r="L22" s="581"/>
      <c r="M22" s="581"/>
      <c r="N22" s="581"/>
      <c r="O22" s="581"/>
      <c r="P22" s="581"/>
      <c r="Q22" s="581"/>
    </row>
    <row r="23" spans="1:17">
      <c r="A23" s="1364"/>
      <c r="B23" s="891" t="s">
        <v>3</v>
      </c>
      <c r="C23" s="582">
        <v>208</v>
      </c>
      <c r="D23" s="582">
        <v>13</v>
      </c>
      <c r="E23" s="582">
        <v>6.3</v>
      </c>
      <c r="F23" s="582">
        <v>13</v>
      </c>
      <c r="G23" s="582">
        <v>6.3</v>
      </c>
      <c r="H23" s="582" t="s">
        <v>124</v>
      </c>
      <c r="I23" s="582">
        <v>0</v>
      </c>
      <c r="J23" s="582" t="s">
        <v>124</v>
      </c>
      <c r="K23" s="582" t="s">
        <v>124</v>
      </c>
      <c r="L23" s="582" t="s">
        <v>124</v>
      </c>
      <c r="M23" s="582" t="s">
        <v>124</v>
      </c>
      <c r="N23" s="582" t="s">
        <v>124</v>
      </c>
      <c r="O23" s="582" t="s">
        <v>124</v>
      </c>
      <c r="P23" s="582" t="s">
        <v>124</v>
      </c>
      <c r="Q23" s="582" t="s">
        <v>124</v>
      </c>
    </row>
    <row r="24" spans="1:17">
      <c r="A24" s="1364"/>
      <c r="B24" s="891" t="s">
        <v>4</v>
      </c>
      <c r="C24" s="582">
        <v>143</v>
      </c>
      <c r="D24" s="582">
        <v>10</v>
      </c>
      <c r="E24" s="582">
        <v>7</v>
      </c>
      <c r="F24" s="582">
        <v>9</v>
      </c>
      <c r="G24" s="582">
        <v>6.3</v>
      </c>
      <c r="H24" s="582" t="s">
        <v>67</v>
      </c>
      <c r="I24" s="582">
        <v>0.7</v>
      </c>
      <c r="J24" s="582" t="s">
        <v>124</v>
      </c>
      <c r="K24" s="582" t="s">
        <v>124</v>
      </c>
      <c r="L24" s="582" t="s">
        <v>124</v>
      </c>
      <c r="M24" s="582" t="s">
        <v>124</v>
      </c>
      <c r="N24" s="582" t="s">
        <v>124</v>
      </c>
      <c r="O24" s="582" t="s">
        <v>124</v>
      </c>
      <c r="P24" s="582" t="s">
        <v>124</v>
      </c>
      <c r="Q24" s="582" t="s">
        <v>124</v>
      </c>
    </row>
    <row r="25" spans="1:17">
      <c r="A25" s="1365"/>
      <c r="B25" s="891" t="s">
        <v>7</v>
      </c>
      <c r="C25" s="582">
        <v>351</v>
      </c>
      <c r="D25" s="582">
        <v>23</v>
      </c>
      <c r="E25" s="582">
        <v>6.6</v>
      </c>
      <c r="F25" s="582">
        <v>22</v>
      </c>
      <c r="G25" s="582">
        <v>6.3</v>
      </c>
      <c r="H25" s="582" t="s">
        <v>67</v>
      </c>
      <c r="I25" s="582">
        <v>0.3</v>
      </c>
      <c r="J25" s="582" t="s">
        <v>124</v>
      </c>
      <c r="K25" s="582" t="s">
        <v>124</v>
      </c>
      <c r="L25" s="582" t="s">
        <v>124</v>
      </c>
      <c r="M25" s="582" t="s">
        <v>124</v>
      </c>
      <c r="N25" s="582" t="s">
        <v>124</v>
      </c>
      <c r="O25" s="582" t="s">
        <v>124</v>
      </c>
      <c r="P25" s="582" t="s">
        <v>124</v>
      </c>
      <c r="Q25" s="582" t="s">
        <v>124</v>
      </c>
    </row>
    <row r="26" spans="1:17">
      <c r="A26" s="1363" t="s">
        <v>213</v>
      </c>
      <c r="B26" s="890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</row>
    <row r="27" spans="1:17">
      <c r="A27" s="1364"/>
      <c r="B27" s="891" t="s">
        <v>3</v>
      </c>
      <c r="C27" s="582">
        <v>184</v>
      </c>
      <c r="D27" s="582">
        <v>6</v>
      </c>
      <c r="E27" s="582">
        <v>3.3</v>
      </c>
      <c r="F27" s="582">
        <v>6</v>
      </c>
      <c r="G27" s="582">
        <v>3.3</v>
      </c>
      <c r="H27" s="582" t="s">
        <v>124</v>
      </c>
      <c r="I27" s="582" t="s">
        <v>124</v>
      </c>
      <c r="J27" s="582" t="s">
        <v>124</v>
      </c>
      <c r="K27" s="582" t="s">
        <v>124</v>
      </c>
      <c r="L27" s="582" t="s">
        <v>124</v>
      </c>
      <c r="M27" s="582" t="s">
        <v>124</v>
      </c>
      <c r="N27" s="582" t="s">
        <v>124</v>
      </c>
      <c r="O27" s="582" t="s">
        <v>124</v>
      </c>
      <c r="P27" s="582" t="s">
        <v>124</v>
      </c>
      <c r="Q27" s="582" t="s">
        <v>124</v>
      </c>
    </row>
    <row r="28" spans="1:17">
      <c r="A28" s="1364"/>
      <c r="B28" s="891" t="s">
        <v>4</v>
      </c>
      <c r="C28" s="582">
        <v>146</v>
      </c>
      <c r="D28" s="582">
        <v>5</v>
      </c>
      <c r="E28" s="582">
        <v>3.4</v>
      </c>
      <c r="F28" s="582">
        <v>5</v>
      </c>
      <c r="G28" s="582">
        <v>3.4</v>
      </c>
      <c r="H28" s="582" t="s">
        <v>124</v>
      </c>
      <c r="I28" s="582" t="s">
        <v>124</v>
      </c>
      <c r="J28" s="582" t="s">
        <v>124</v>
      </c>
      <c r="K28" s="582" t="s">
        <v>124</v>
      </c>
      <c r="L28" s="582" t="s">
        <v>124</v>
      </c>
      <c r="M28" s="582" t="s">
        <v>124</v>
      </c>
      <c r="N28" s="582" t="s">
        <v>124</v>
      </c>
      <c r="O28" s="582" t="s">
        <v>124</v>
      </c>
      <c r="P28" s="582" t="s">
        <v>124</v>
      </c>
      <c r="Q28" s="582" t="s">
        <v>124</v>
      </c>
    </row>
    <row r="29" spans="1:17">
      <c r="A29" s="1365"/>
      <c r="B29" s="891" t="s">
        <v>7</v>
      </c>
      <c r="C29" s="582">
        <v>330</v>
      </c>
      <c r="D29" s="582">
        <v>11</v>
      </c>
      <c r="E29" s="582">
        <v>3.3</v>
      </c>
      <c r="F29" s="582">
        <v>11</v>
      </c>
      <c r="G29" s="582">
        <v>3.3</v>
      </c>
      <c r="H29" s="582" t="s">
        <v>124</v>
      </c>
      <c r="I29" s="582" t="s">
        <v>124</v>
      </c>
      <c r="J29" s="582" t="s">
        <v>124</v>
      </c>
      <c r="K29" s="582" t="s">
        <v>124</v>
      </c>
      <c r="L29" s="582" t="s">
        <v>124</v>
      </c>
      <c r="M29" s="582" t="s">
        <v>124</v>
      </c>
      <c r="N29" s="582" t="s">
        <v>124</v>
      </c>
      <c r="O29" s="582" t="s">
        <v>124</v>
      </c>
      <c r="P29" s="582" t="s">
        <v>124</v>
      </c>
      <c r="Q29" s="582" t="s">
        <v>124</v>
      </c>
    </row>
    <row r="30" spans="1:17">
      <c r="A30" s="1363" t="s">
        <v>214</v>
      </c>
      <c r="B30" s="890"/>
      <c r="C30" s="581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  <c r="Q30" s="581"/>
    </row>
    <row r="31" spans="1:17">
      <c r="A31" s="1364"/>
      <c r="B31" s="891" t="s">
        <v>3</v>
      </c>
      <c r="C31" s="582">
        <v>167</v>
      </c>
      <c r="D31" s="582">
        <v>5</v>
      </c>
      <c r="E31" s="582">
        <v>3</v>
      </c>
      <c r="F31" s="582">
        <v>5</v>
      </c>
      <c r="G31" s="582">
        <v>3</v>
      </c>
      <c r="H31" s="582" t="s">
        <v>124</v>
      </c>
      <c r="I31" s="582" t="s">
        <v>124</v>
      </c>
      <c r="J31" s="582" t="s">
        <v>124</v>
      </c>
      <c r="K31" s="582" t="s">
        <v>124</v>
      </c>
      <c r="L31" s="582" t="s">
        <v>124</v>
      </c>
      <c r="M31" s="582" t="s">
        <v>124</v>
      </c>
      <c r="N31" s="582" t="s">
        <v>124</v>
      </c>
      <c r="O31" s="582" t="s">
        <v>124</v>
      </c>
      <c r="P31" s="582" t="s">
        <v>124</v>
      </c>
      <c r="Q31" s="582" t="s">
        <v>124</v>
      </c>
    </row>
    <row r="32" spans="1:17">
      <c r="A32" s="1364"/>
      <c r="B32" s="891" t="s">
        <v>4</v>
      </c>
      <c r="C32" s="582">
        <v>108</v>
      </c>
      <c r="D32" s="582">
        <v>3</v>
      </c>
      <c r="E32" s="582">
        <v>2.8</v>
      </c>
      <c r="F32" s="582">
        <v>3</v>
      </c>
      <c r="G32" s="582">
        <v>2.8</v>
      </c>
      <c r="H32" s="582" t="s">
        <v>124</v>
      </c>
      <c r="I32" s="582" t="s">
        <v>124</v>
      </c>
      <c r="J32" s="582" t="s">
        <v>124</v>
      </c>
      <c r="K32" s="582" t="s">
        <v>124</v>
      </c>
      <c r="L32" s="582" t="s">
        <v>124</v>
      </c>
      <c r="M32" s="582" t="s">
        <v>124</v>
      </c>
      <c r="N32" s="582" t="s">
        <v>124</v>
      </c>
      <c r="O32" s="582" t="s">
        <v>124</v>
      </c>
      <c r="P32" s="582" t="s">
        <v>124</v>
      </c>
      <c r="Q32" s="582" t="s">
        <v>124</v>
      </c>
    </row>
    <row r="33" spans="1:17">
      <c r="A33" s="1365"/>
      <c r="B33" s="891" t="s">
        <v>7</v>
      </c>
      <c r="C33" s="582">
        <v>275</v>
      </c>
      <c r="D33" s="582">
        <v>8</v>
      </c>
      <c r="E33" s="582">
        <v>2.9</v>
      </c>
      <c r="F33" s="582">
        <v>8</v>
      </c>
      <c r="G33" s="582">
        <v>2.9</v>
      </c>
      <c r="H33" s="582" t="s">
        <v>124</v>
      </c>
      <c r="I33" s="582" t="s">
        <v>124</v>
      </c>
      <c r="J33" s="582" t="s">
        <v>124</v>
      </c>
      <c r="K33" s="582" t="s">
        <v>124</v>
      </c>
      <c r="L33" s="582" t="s">
        <v>124</v>
      </c>
      <c r="M33" s="582" t="s">
        <v>124</v>
      </c>
      <c r="N33" s="582" t="s">
        <v>124</v>
      </c>
      <c r="O33" s="582" t="s">
        <v>124</v>
      </c>
      <c r="P33" s="582" t="s">
        <v>124</v>
      </c>
      <c r="Q33" s="582" t="s">
        <v>124</v>
      </c>
    </row>
    <row r="34" spans="1:17">
      <c r="A34" s="1363" t="s">
        <v>215</v>
      </c>
      <c r="B34" s="890"/>
      <c r="C34" s="581"/>
      <c r="D34" s="581"/>
      <c r="E34" s="581"/>
      <c r="F34" s="581"/>
      <c r="G34" s="581"/>
      <c r="H34" s="581"/>
      <c r="I34" s="581"/>
      <c r="J34" s="581"/>
      <c r="K34" s="581"/>
      <c r="L34" s="581"/>
      <c r="M34" s="581"/>
      <c r="N34" s="581"/>
      <c r="O34" s="581"/>
      <c r="P34" s="581"/>
      <c r="Q34" s="581"/>
    </row>
    <row r="35" spans="1:17">
      <c r="A35" s="1364"/>
      <c r="B35" s="891" t="s">
        <v>3</v>
      </c>
      <c r="C35" s="582">
        <v>148</v>
      </c>
      <c r="D35" s="582">
        <v>4</v>
      </c>
      <c r="E35" s="582">
        <v>2.7</v>
      </c>
      <c r="F35" s="582">
        <v>3</v>
      </c>
      <c r="G35" s="582">
        <v>2</v>
      </c>
      <c r="H35" s="582" t="s">
        <v>67</v>
      </c>
      <c r="I35" s="582">
        <v>0.7</v>
      </c>
      <c r="J35" s="582" t="s">
        <v>124</v>
      </c>
      <c r="K35" s="582" t="s">
        <v>124</v>
      </c>
      <c r="L35" s="582" t="s">
        <v>124</v>
      </c>
      <c r="M35" s="582" t="s">
        <v>124</v>
      </c>
      <c r="N35" s="582" t="s">
        <v>124</v>
      </c>
      <c r="O35" s="582" t="s">
        <v>124</v>
      </c>
      <c r="P35" s="582" t="s">
        <v>124</v>
      </c>
      <c r="Q35" s="582" t="s">
        <v>124</v>
      </c>
    </row>
    <row r="36" spans="1:17">
      <c r="A36" s="1364"/>
      <c r="B36" s="891" t="s">
        <v>4</v>
      </c>
      <c r="C36" s="582">
        <v>96</v>
      </c>
      <c r="D36" s="582">
        <v>3</v>
      </c>
      <c r="E36" s="582">
        <v>3.1</v>
      </c>
      <c r="F36" s="582">
        <v>3</v>
      </c>
      <c r="G36" s="582">
        <v>3.1</v>
      </c>
      <c r="H36" s="582" t="s">
        <v>124</v>
      </c>
      <c r="I36" s="582">
        <v>0</v>
      </c>
      <c r="J36" s="582" t="s">
        <v>124</v>
      </c>
      <c r="K36" s="582" t="s">
        <v>124</v>
      </c>
      <c r="L36" s="582" t="s">
        <v>124</v>
      </c>
      <c r="M36" s="582" t="s">
        <v>124</v>
      </c>
      <c r="N36" s="582" t="s">
        <v>124</v>
      </c>
      <c r="O36" s="582" t="s">
        <v>124</v>
      </c>
      <c r="P36" s="582" t="s">
        <v>124</v>
      </c>
      <c r="Q36" s="582" t="s">
        <v>124</v>
      </c>
    </row>
    <row r="37" spans="1:17">
      <c r="A37" s="1365"/>
      <c r="B37" s="891" t="s">
        <v>7</v>
      </c>
      <c r="C37" s="582">
        <v>244</v>
      </c>
      <c r="D37" s="582">
        <v>7</v>
      </c>
      <c r="E37" s="582">
        <v>2.9</v>
      </c>
      <c r="F37" s="582">
        <v>6</v>
      </c>
      <c r="G37" s="582">
        <v>2.5</v>
      </c>
      <c r="H37" s="582" t="s">
        <v>67</v>
      </c>
      <c r="I37" s="582">
        <v>0.4</v>
      </c>
      <c r="J37" s="582" t="s">
        <v>124</v>
      </c>
      <c r="K37" s="582" t="s">
        <v>124</v>
      </c>
      <c r="L37" s="582" t="s">
        <v>124</v>
      </c>
      <c r="M37" s="582" t="s">
        <v>124</v>
      </c>
      <c r="N37" s="582" t="s">
        <v>124</v>
      </c>
      <c r="O37" s="582" t="s">
        <v>124</v>
      </c>
      <c r="P37" s="582" t="s">
        <v>124</v>
      </c>
      <c r="Q37" s="582" t="s">
        <v>124</v>
      </c>
    </row>
    <row r="38" spans="1:17">
      <c r="A38" s="1363" t="s">
        <v>216</v>
      </c>
      <c r="B38" s="890"/>
      <c r="C38" s="581"/>
      <c r="D38" s="581"/>
      <c r="E38" s="581"/>
      <c r="F38" s="581"/>
      <c r="G38" s="581"/>
      <c r="H38" s="581"/>
      <c r="I38" s="581"/>
      <c r="J38" s="581"/>
      <c r="K38" s="581"/>
      <c r="L38" s="581"/>
      <c r="M38" s="581"/>
      <c r="N38" s="581"/>
      <c r="O38" s="581"/>
      <c r="P38" s="581"/>
      <c r="Q38" s="581"/>
    </row>
    <row r="39" spans="1:17">
      <c r="A39" s="1364"/>
      <c r="B39" s="891" t="s">
        <v>3</v>
      </c>
      <c r="C39" s="582">
        <v>122</v>
      </c>
      <c r="D39" s="582" t="s">
        <v>124</v>
      </c>
      <c r="E39" s="582">
        <v>0</v>
      </c>
      <c r="F39" s="582" t="s">
        <v>124</v>
      </c>
      <c r="G39" s="582">
        <v>0</v>
      </c>
      <c r="H39" s="582" t="s">
        <v>124</v>
      </c>
      <c r="I39" s="582" t="s">
        <v>124</v>
      </c>
      <c r="J39" s="582" t="s">
        <v>124</v>
      </c>
      <c r="K39" s="582" t="s">
        <v>124</v>
      </c>
      <c r="L39" s="582" t="s">
        <v>124</v>
      </c>
      <c r="M39" s="582" t="s">
        <v>124</v>
      </c>
      <c r="N39" s="582" t="s">
        <v>124</v>
      </c>
      <c r="O39" s="582" t="s">
        <v>124</v>
      </c>
      <c r="P39" s="582" t="s">
        <v>124</v>
      </c>
      <c r="Q39" s="582" t="s">
        <v>124</v>
      </c>
    </row>
    <row r="40" spans="1:17">
      <c r="A40" s="1364"/>
      <c r="B40" s="891" t="s">
        <v>4</v>
      </c>
      <c r="C40" s="582">
        <v>74</v>
      </c>
      <c r="D40" s="582">
        <v>4</v>
      </c>
      <c r="E40" s="582">
        <v>5.4</v>
      </c>
      <c r="F40" s="582">
        <v>4</v>
      </c>
      <c r="G40" s="582">
        <v>5.4</v>
      </c>
      <c r="H40" s="582" t="s">
        <v>124</v>
      </c>
      <c r="I40" s="582" t="s">
        <v>124</v>
      </c>
      <c r="J40" s="582" t="s">
        <v>124</v>
      </c>
      <c r="K40" s="582" t="s">
        <v>124</v>
      </c>
      <c r="L40" s="582" t="s">
        <v>124</v>
      </c>
      <c r="M40" s="582" t="s">
        <v>124</v>
      </c>
      <c r="N40" s="582" t="s">
        <v>124</v>
      </c>
      <c r="O40" s="582" t="s">
        <v>124</v>
      </c>
      <c r="P40" s="582" t="s">
        <v>124</v>
      </c>
      <c r="Q40" s="582" t="s">
        <v>124</v>
      </c>
    </row>
    <row r="41" spans="1:17">
      <c r="A41" s="1365"/>
      <c r="B41" s="891" t="s">
        <v>7</v>
      </c>
      <c r="C41" s="582">
        <v>196</v>
      </c>
      <c r="D41" s="582">
        <v>4</v>
      </c>
      <c r="E41" s="582">
        <v>2</v>
      </c>
      <c r="F41" s="582">
        <v>4</v>
      </c>
      <c r="G41" s="582">
        <v>2</v>
      </c>
      <c r="H41" s="582" t="s">
        <v>124</v>
      </c>
      <c r="I41" s="582" t="s">
        <v>124</v>
      </c>
      <c r="J41" s="582" t="s">
        <v>124</v>
      </c>
      <c r="K41" s="582" t="s">
        <v>124</v>
      </c>
      <c r="L41" s="582" t="s">
        <v>124</v>
      </c>
      <c r="M41" s="582" t="s">
        <v>124</v>
      </c>
      <c r="N41" s="582" t="s">
        <v>124</v>
      </c>
      <c r="O41" s="582" t="s">
        <v>124</v>
      </c>
      <c r="P41" s="582" t="s">
        <v>124</v>
      </c>
      <c r="Q41" s="582" t="s">
        <v>124</v>
      </c>
    </row>
    <row r="42" spans="1:17" s="560" customFormat="1">
      <c r="A42" s="560" t="s">
        <v>1616</v>
      </c>
    </row>
    <row r="43" spans="1:17">
      <c r="A43" s="257" t="s">
        <v>1913</v>
      </c>
    </row>
  </sheetData>
  <mergeCells count="21">
    <mergeCell ref="A26:A29"/>
    <mergeCell ref="A30:A33"/>
    <mergeCell ref="A34:A37"/>
    <mergeCell ref="A38:A41"/>
    <mergeCell ref="A6:A9"/>
    <mergeCell ref="A10:A13"/>
    <mergeCell ref="A14:A17"/>
    <mergeCell ref="A18:A21"/>
    <mergeCell ref="A22:A25"/>
    <mergeCell ref="P3:Q3"/>
    <mergeCell ref="A1:XFD1"/>
    <mergeCell ref="A2:A4"/>
    <mergeCell ref="B2:B4"/>
    <mergeCell ref="D2:Q2"/>
    <mergeCell ref="D3:E3"/>
    <mergeCell ref="F3:G3"/>
    <mergeCell ref="H3:I3"/>
    <mergeCell ref="J3:K3"/>
    <mergeCell ref="L3:M3"/>
    <mergeCell ref="N3:O3"/>
    <mergeCell ref="C2:C4"/>
  </mergeCells>
  <pageMargins left="0.7" right="0.7" top="0.75" bottom="0.75" header="0.3" footer="0.3"/>
  <pageSetup paperSize="9" orientation="portrait" horizontalDpi="4294967292" verticalDpi="429496729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workbookViewId="0">
      <selection sqref="A1:Q1"/>
    </sheetView>
  </sheetViews>
  <sheetFormatPr baseColWidth="10" defaultColWidth="7.625" defaultRowHeight="12.75"/>
  <cols>
    <col min="1" max="1" width="10.875" style="584" customWidth="1"/>
    <col min="2" max="2" width="9.625" style="584" customWidth="1"/>
    <col min="3" max="3" width="14.625" style="584" customWidth="1"/>
    <col min="4" max="4" width="12.25" style="584" customWidth="1"/>
    <col min="5" max="5" width="12.625" style="584" customWidth="1"/>
    <col min="6" max="6" width="12.25" style="584" customWidth="1"/>
    <col min="7" max="7" width="12.625" style="584" customWidth="1"/>
    <col min="8" max="8" width="14.625" style="584" customWidth="1"/>
    <col min="9" max="9" width="16.875" style="584" customWidth="1"/>
    <col min="10" max="10" width="12.25" style="584" customWidth="1"/>
    <col min="11" max="11" width="12.625" style="584" customWidth="1"/>
    <col min="12" max="12" width="13.5" style="584" customWidth="1"/>
    <col min="13" max="13" width="17.625" style="584" customWidth="1"/>
    <col min="14" max="14" width="14.25" style="584" customWidth="1"/>
    <col min="15" max="15" width="16.375" style="584" customWidth="1"/>
    <col min="16" max="16" width="13.25" style="584" customWidth="1"/>
    <col min="17" max="17" width="17.25" style="584" customWidth="1"/>
    <col min="18" max="16384" width="7.625" style="584"/>
  </cols>
  <sheetData>
    <row r="1" spans="1:17" s="583" customFormat="1" ht="17.25" customHeight="1" thickBot="1">
      <c r="A1" s="1368" t="s">
        <v>1813</v>
      </c>
      <c r="B1" s="1368"/>
      <c r="C1" s="1368"/>
      <c r="D1" s="1368"/>
      <c r="E1" s="1368"/>
      <c r="F1" s="1368"/>
      <c r="G1" s="1368"/>
      <c r="H1" s="1368"/>
      <c r="I1" s="1368"/>
      <c r="J1" s="1368"/>
      <c r="K1" s="1368"/>
      <c r="L1" s="1368"/>
      <c r="M1" s="1368"/>
      <c r="N1" s="1368"/>
      <c r="O1" s="1368"/>
      <c r="P1" s="1368"/>
      <c r="Q1" s="1368"/>
    </row>
    <row r="2" spans="1:17" ht="38.25" customHeight="1">
      <c r="A2" s="1369" t="s">
        <v>5</v>
      </c>
      <c r="B2" s="1369" t="s">
        <v>1588</v>
      </c>
      <c r="C2" s="1374" t="s">
        <v>1594</v>
      </c>
      <c r="D2" s="1370" t="s">
        <v>1590</v>
      </c>
      <c r="E2" s="1371"/>
      <c r="F2" s="1371"/>
      <c r="G2" s="1371"/>
      <c r="H2" s="1371"/>
      <c r="I2" s="1371"/>
      <c r="J2" s="1371"/>
      <c r="K2" s="1371"/>
      <c r="L2" s="1371"/>
      <c r="M2" s="1371"/>
      <c r="N2" s="1371"/>
      <c r="O2" s="1371"/>
      <c r="P2" s="1371"/>
      <c r="Q2" s="1372"/>
    </row>
    <row r="3" spans="1:17" ht="51" customHeight="1">
      <c r="A3" s="1369"/>
      <c r="B3" s="1369"/>
      <c r="C3" s="1375"/>
      <c r="D3" s="1366" t="s">
        <v>7</v>
      </c>
      <c r="E3" s="1373"/>
      <c r="F3" s="1366" t="s">
        <v>1504</v>
      </c>
      <c r="G3" s="1373"/>
      <c r="H3" s="1366" t="s">
        <v>826</v>
      </c>
      <c r="I3" s="1373"/>
      <c r="J3" s="1366" t="s">
        <v>694</v>
      </c>
      <c r="K3" s="1373"/>
      <c r="L3" s="1366" t="s">
        <v>827</v>
      </c>
      <c r="M3" s="1373"/>
      <c r="N3" s="1366" t="s">
        <v>828</v>
      </c>
      <c r="O3" s="1373"/>
      <c r="P3" s="1366" t="s">
        <v>1591</v>
      </c>
      <c r="Q3" s="1367"/>
    </row>
    <row r="4" spans="1:17" ht="51" customHeight="1">
      <c r="A4" s="1369"/>
      <c r="B4" s="1369"/>
      <c r="C4" s="1376"/>
      <c r="D4" s="585" t="s">
        <v>1595</v>
      </c>
      <c r="E4" s="585" t="s">
        <v>1596</v>
      </c>
      <c r="F4" s="585" t="s">
        <v>1595</v>
      </c>
      <c r="G4" s="585" t="s">
        <v>1596</v>
      </c>
      <c r="H4" s="585" t="s">
        <v>1595</v>
      </c>
      <c r="I4" s="585" t="s">
        <v>1596</v>
      </c>
      <c r="J4" s="585" t="s">
        <v>1595</v>
      </c>
      <c r="K4" s="585" t="s">
        <v>1596</v>
      </c>
      <c r="L4" s="585" t="s">
        <v>1595</v>
      </c>
      <c r="M4" s="585" t="s">
        <v>1596</v>
      </c>
      <c r="N4" s="585" t="s">
        <v>1595</v>
      </c>
      <c r="O4" s="585" t="s">
        <v>1596</v>
      </c>
      <c r="P4" s="585" t="s">
        <v>1595</v>
      </c>
      <c r="Q4" s="586" t="s">
        <v>1596</v>
      </c>
    </row>
    <row r="5" spans="1:17">
      <c r="A5" s="1378"/>
      <c r="B5" s="1379"/>
      <c r="C5" s="587" t="s">
        <v>66</v>
      </c>
      <c r="D5" s="588" t="s">
        <v>66</v>
      </c>
      <c r="E5" s="588" t="s">
        <v>95</v>
      </c>
      <c r="F5" s="588" t="s">
        <v>66</v>
      </c>
      <c r="G5" s="588" t="s">
        <v>95</v>
      </c>
      <c r="H5" s="588" t="s">
        <v>66</v>
      </c>
      <c r="I5" s="588" t="s">
        <v>95</v>
      </c>
      <c r="J5" s="588" t="s">
        <v>66</v>
      </c>
      <c r="K5" s="588" t="s">
        <v>95</v>
      </c>
      <c r="L5" s="588" t="s">
        <v>66</v>
      </c>
      <c r="M5" s="588" t="s">
        <v>95</v>
      </c>
      <c r="N5" s="588" t="s">
        <v>66</v>
      </c>
      <c r="O5" s="588" t="s">
        <v>95</v>
      </c>
      <c r="P5" s="588" t="s">
        <v>66</v>
      </c>
      <c r="Q5" s="589" t="s">
        <v>95</v>
      </c>
    </row>
    <row r="6" spans="1:17">
      <c r="A6" s="1377" t="s">
        <v>547</v>
      </c>
      <c r="B6" s="892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</row>
    <row r="7" spans="1:17">
      <c r="A7" s="1377"/>
      <c r="B7" s="893" t="s">
        <v>3</v>
      </c>
      <c r="C7" s="591">
        <v>21722</v>
      </c>
      <c r="D7" s="591">
        <v>211</v>
      </c>
      <c r="E7" s="592">
        <v>1</v>
      </c>
      <c r="F7" s="592">
        <v>86</v>
      </c>
      <c r="G7" s="592">
        <v>0.4</v>
      </c>
      <c r="H7" s="592">
        <v>114</v>
      </c>
      <c r="I7" s="592">
        <v>0.5</v>
      </c>
      <c r="J7" s="592" t="s">
        <v>124</v>
      </c>
      <c r="K7" s="592" t="s">
        <v>124</v>
      </c>
      <c r="L7" s="592">
        <v>9</v>
      </c>
      <c r="M7" s="592">
        <v>0</v>
      </c>
      <c r="N7" s="592" t="s">
        <v>124</v>
      </c>
      <c r="O7" s="592" t="s">
        <v>124</v>
      </c>
      <c r="P7" s="592" t="s">
        <v>67</v>
      </c>
      <c r="Q7" s="592">
        <v>0</v>
      </c>
    </row>
    <row r="8" spans="1:17">
      <c r="A8" s="1377"/>
      <c r="B8" s="893" t="s">
        <v>4</v>
      </c>
      <c r="C8" s="591">
        <v>12366</v>
      </c>
      <c r="D8" s="591">
        <v>121</v>
      </c>
      <c r="E8" s="592">
        <v>1</v>
      </c>
      <c r="F8" s="592">
        <v>46</v>
      </c>
      <c r="G8" s="592">
        <v>0.4</v>
      </c>
      <c r="H8" s="592">
        <v>66</v>
      </c>
      <c r="I8" s="592">
        <v>0.5</v>
      </c>
      <c r="J8" s="592" t="s">
        <v>124</v>
      </c>
      <c r="K8" s="592" t="s">
        <v>124</v>
      </c>
      <c r="L8" s="592">
        <v>9</v>
      </c>
      <c r="M8" s="592">
        <v>0.1</v>
      </c>
      <c r="N8" s="592" t="s">
        <v>124</v>
      </c>
      <c r="O8" s="592" t="s">
        <v>124</v>
      </c>
      <c r="P8" s="592" t="s">
        <v>124</v>
      </c>
      <c r="Q8" s="592">
        <v>0</v>
      </c>
    </row>
    <row r="9" spans="1:17">
      <c r="A9" s="1377"/>
      <c r="B9" s="893" t="s">
        <v>7</v>
      </c>
      <c r="C9" s="591">
        <v>34088</v>
      </c>
      <c r="D9" s="591">
        <v>332</v>
      </c>
      <c r="E9" s="592">
        <v>1</v>
      </c>
      <c r="F9" s="592">
        <v>132</v>
      </c>
      <c r="G9" s="592">
        <v>0.4</v>
      </c>
      <c r="H9" s="592">
        <v>180</v>
      </c>
      <c r="I9" s="592">
        <v>0.5</v>
      </c>
      <c r="J9" s="592" t="s">
        <v>124</v>
      </c>
      <c r="K9" s="592" t="s">
        <v>124</v>
      </c>
      <c r="L9" s="592">
        <v>18</v>
      </c>
      <c r="M9" s="592">
        <v>0.1</v>
      </c>
      <c r="N9" s="592" t="s">
        <v>124</v>
      </c>
      <c r="O9" s="592" t="s">
        <v>124</v>
      </c>
      <c r="P9" s="592" t="s">
        <v>67</v>
      </c>
      <c r="Q9" s="592">
        <v>0</v>
      </c>
    </row>
    <row r="10" spans="1:17">
      <c r="A10" s="1377" t="s">
        <v>548</v>
      </c>
      <c r="B10" s="892"/>
      <c r="C10" s="593"/>
      <c r="D10" s="593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</row>
    <row r="11" spans="1:17">
      <c r="A11" s="1377"/>
      <c r="B11" s="893" t="s">
        <v>3</v>
      </c>
      <c r="C11" s="591">
        <v>21303</v>
      </c>
      <c r="D11" s="591">
        <v>207</v>
      </c>
      <c r="E11" s="592">
        <v>1</v>
      </c>
      <c r="F11" s="592">
        <v>71</v>
      </c>
      <c r="G11" s="592">
        <v>0.3</v>
      </c>
      <c r="H11" s="592">
        <v>122</v>
      </c>
      <c r="I11" s="592">
        <v>0.6</v>
      </c>
      <c r="J11" s="592" t="s">
        <v>124</v>
      </c>
      <c r="K11" s="592" t="s">
        <v>124</v>
      </c>
      <c r="L11" s="592">
        <v>10</v>
      </c>
      <c r="M11" s="592">
        <v>0</v>
      </c>
      <c r="N11" s="592" t="s">
        <v>67</v>
      </c>
      <c r="O11" s="592">
        <v>0</v>
      </c>
      <c r="P11" s="592">
        <v>3</v>
      </c>
      <c r="Q11" s="592">
        <v>0</v>
      </c>
    </row>
    <row r="12" spans="1:17">
      <c r="A12" s="1377"/>
      <c r="B12" s="893" t="s">
        <v>4</v>
      </c>
      <c r="C12" s="591">
        <v>12052</v>
      </c>
      <c r="D12" s="591">
        <v>121</v>
      </c>
      <c r="E12" s="592">
        <v>1</v>
      </c>
      <c r="F12" s="592">
        <v>31</v>
      </c>
      <c r="G12" s="592">
        <v>0.3</v>
      </c>
      <c r="H12" s="592">
        <v>83</v>
      </c>
      <c r="I12" s="592">
        <v>0.7</v>
      </c>
      <c r="J12" s="592" t="s">
        <v>124</v>
      </c>
      <c r="K12" s="592" t="s">
        <v>124</v>
      </c>
      <c r="L12" s="592">
        <v>3</v>
      </c>
      <c r="M12" s="592">
        <v>0</v>
      </c>
      <c r="N12" s="592" t="s">
        <v>124</v>
      </c>
      <c r="O12" s="592">
        <v>0</v>
      </c>
      <c r="P12" s="592">
        <v>4</v>
      </c>
      <c r="Q12" s="592">
        <v>0</v>
      </c>
    </row>
    <row r="13" spans="1:17">
      <c r="A13" s="1377"/>
      <c r="B13" s="893" t="s">
        <v>7</v>
      </c>
      <c r="C13" s="591">
        <v>33355</v>
      </c>
      <c r="D13" s="591">
        <v>328</v>
      </c>
      <c r="E13" s="592">
        <v>1</v>
      </c>
      <c r="F13" s="592">
        <v>102</v>
      </c>
      <c r="G13" s="592">
        <v>0.3</v>
      </c>
      <c r="H13" s="592">
        <v>205</v>
      </c>
      <c r="I13" s="592">
        <v>0.6</v>
      </c>
      <c r="J13" s="592" t="s">
        <v>124</v>
      </c>
      <c r="K13" s="592" t="s">
        <v>124</v>
      </c>
      <c r="L13" s="592">
        <v>13</v>
      </c>
      <c r="M13" s="592">
        <v>0</v>
      </c>
      <c r="N13" s="592" t="s">
        <v>67</v>
      </c>
      <c r="O13" s="592">
        <v>0</v>
      </c>
      <c r="P13" s="592">
        <v>7</v>
      </c>
      <c r="Q13" s="592">
        <v>0</v>
      </c>
    </row>
    <row r="14" spans="1:17">
      <c r="A14" s="1377" t="s">
        <v>549</v>
      </c>
      <c r="B14" s="892"/>
      <c r="C14" s="593"/>
      <c r="D14" s="593"/>
      <c r="E14" s="594"/>
      <c r="F14" s="594"/>
      <c r="G14" s="594"/>
      <c r="H14" s="594"/>
      <c r="I14" s="594"/>
      <c r="J14" s="594"/>
      <c r="K14" s="594"/>
      <c r="L14" s="594"/>
      <c r="M14" s="594"/>
      <c r="N14" s="594"/>
      <c r="O14" s="594"/>
      <c r="P14" s="594"/>
      <c r="Q14" s="594"/>
    </row>
    <row r="15" spans="1:17">
      <c r="A15" s="1377"/>
      <c r="B15" s="893" t="s">
        <v>3</v>
      </c>
      <c r="C15" s="591">
        <v>20792</v>
      </c>
      <c r="D15" s="591">
        <v>270</v>
      </c>
      <c r="E15" s="592">
        <v>1.3</v>
      </c>
      <c r="F15" s="592">
        <v>111</v>
      </c>
      <c r="G15" s="592">
        <v>0.5</v>
      </c>
      <c r="H15" s="592">
        <v>147</v>
      </c>
      <c r="I15" s="592">
        <v>0.7</v>
      </c>
      <c r="J15" s="592" t="s">
        <v>124</v>
      </c>
      <c r="K15" s="592" t="s">
        <v>124</v>
      </c>
      <c r="L15" s="592">
        <v>7</v>
      </c>
      <c r="M15" s="592">
        <v>0</v>
      </c>
      <c r="N15" s="592" t="s">
        <v>124</v>
      </c>
      <c r="O15" s="592" t="s">
        <v>124</v>
      </c>
      <c r="P15" s="592">
        <v>5</v>
      </c>
      <c r="Q15" s="592">
        <v>0</v>
      </c>
    </row>
    <row r="16" spans="1:17">
      <c r="A16" s="1377"/>
      <c r="B16" s="893" t="s">
        <v>4</v>
      </c>
      <c r="C16" s="591">
        <v>11488</v>
      </c>
      <c r="D16" s="591">
        <v>119</v>
      </c>
      <c r="E16" s="592">
        <v>1</v>
      </c>
      <c r="F16" s="592">
        <v>37</v>
      </c>
      <c r="G16" s="592">
        <v>0.3</v>
      </c>
      <c r="H16" s="592">
        <v>79</v>
      </c>
      <c r="I16" s="592">
        <v>0.7</v>
      </c>
      <c r="J16" s="592" t="s">
        <v>124</v>
      </c>
      <c r="K16" s="592" t="s">
        <v>124</v>
      </c>
      <c r="L16" s="592">
        <v>3</v>
      </c>
      <c r="M16" s="592">
        <v>0</v>
      </c>
      <c r="N16" s="592" t="s">
        <v>124</v>
      </c>
      <c r="O16" s="592" t="s">
        <v>124</v>
      </c>
      <c r="P16" s="592" t="s">
        <v>124</v>
      </c>
      <c r="Q16" s="592">
        <v>0</v>
      </c>
    </row>
    <row r="17" spans="1:17">
      <c r="A17" s="1377"/>
      <c r="B17" s="893" t="s">
        <v>7</v>
      </c>
      <c r="C17" s="591">
        <v>32280</v>
      </c>
      <c r="D17" s="591">
        <v>389</v>
      </c>
      <c r="E17" s="592">
        <v>1.2</v>
      </c>
      <c r="F17" s="592">
        <v>148</v>
      </c>
      <c r="G17" s="592">
        <v>0.5</v>
      </c>
      <c r="H17" s="592">
        <v>226</v>
      </c>
      <c r="I17" s="592">
        <v>0.7</v>
      </c>
      <c r="J17" s="592" t="s">
        <v>124</v>
      </c>
      <c r="K17" s="592" t="s">
        <v>124</v>
      </c>
      <c r="L17" s="592">
        <v>10</v>
      </c>
      <c r="M17" s="592">
        <v>0</v>
      </c>
      <c r="N17" s="592" t="s">
        <v>124</v>
      </c>
      <c r="O17" s="592" t="s">
        <v>124</v>
      </c>
      <c r="P17" s="592">
        <v>5</v>
      </c>
      <c r="Q17" s="592">
        <v>0</v>
      </c>
    </row>
    <row r="18" spans="1:17">
      <c r="A18" s="1377" t="s">
        <v>550</v>
      </c>
      <c r="B18" s="892"/>
      <c r="C18" s="593"/>
      <c r="D18" s="593"/>
      <c r="E18" s="594"/>
      <c r="F18" s="594"/>
      <c r="G18" s="594"/>
      <c r="H18" s="594"/>
      <c r="I18" s="594"/>
      <c r="J18" s="594"/>
      <c r="K18" s="594"/>
      <c r="L18" s="594"/>
      <c r="M18" s="594"/>
      <c r="N18" s="594"/>
      <c r="O18" s="594"/>
      <c r="P18" s="594"/>
      <c r="Q18" s="594"/>
    </row>
    <row r="19" spans="1:17">
      <c r="A19" s="1377"/>
      <c r="B19" s="893" t="s">
        <v>3</v>
      </c>
      <c r="C19" s="591">
        <v>19821</v>
      </c>
      <c r="D19" s="591">
        <v>278</v>
      </c>
      <c r="E19" s="592">
        <v>1.4</v>
      </c>
      <c r="F19" s="592">
        <v>86</v>
      </c>
      <c r="G19" s="592">
        <v>0.4</v>
      </c>
      <c r="H19" s="592">
        <v>172</v>
      </c>
      <c r="I19" s="592">
        <v>0.9</v>
      </c>
      <c r="J19" s="592" t="s">
        <v>124</v>
      </c>
      <c r="K19" s="592" t="s">
        <v>124</v>
      </c>
      <c r="L19" s="592">
        <v>14</v>
      </c>
      <c r="M19" s="592">
        <v>0.1</v>
      </c>
      <c r="N19" s="592">
        <v>3</v>
      </c>
      <c r="O19" s="592">
        <v>0</v>
      </c>
      <c r="P19" s="592">
        <v>3</v>
      </c>
      <c r="Q19" s="592">
        <v>0</v>
      </c>
    </row>
    <row r="20" spans="1:17">
      <c r="A20" s="1377"/>
      <c r="B20" s="893" t="s">
        <v>4</v>
      </c>
      <c r="C20" s="591">
        <v>11002</v>
      </c>
      <c r="D20" s="591">
        <v>119</v>
      </c>
      <c r="E20" s="592">
        <v>1.1000000000000001</v>
      </c>
      <c r="F20" s="592">
        <v>28</v>
      </c>
      <c r="G20" s="592">
        <v>0.3</v>
      </c>
      <c r="H20" s="592">
        <v>85</v>
      </c>
      <c r="I20" s="592">
        <v>0.8</v>
      </c>
      <c r="J20" s="592" t="s">
        <v>124</v>
      </c>
      <c r="K20" s="592" t="s">
        <v>124</v>
      </c>
      <c r="L20" s="592">
        <v>3</v>
      </c>
      <c r="M20" s="592">
        <v>0</v>
      </c>
      <c r="N20" s="592" t="s">
        <v>124</v>
      </c>
      <c r="O20" s="592">
        <v>0</v>
      </c>
      <c r="P20" s="592">
        <v>3</v>
      </c>
      <c r="Q20" s="592">
        <v>0</v>
      </c>
    </row>
    <row r="21" spans="1:17">
      <c r="A21" s="1377"/>
      <c r="B21" s="893" t="s">
        <v>7</v>
      </c>
      <c r="C21" s="591">
        <v>30823</v>
      </c>
      <c r="D21" s="591">
        <v>397</v>
      </c>
      <c r="E21" s="592">
        <v>1.3</v>
      </c>
      <c r="F21" s="592">
        <v>114</v>
      </c>
      <c r="G21" s="592">
        <v>0.4</v>
      </c>
      <c r="H21" s="592">
        <v>257</v>
      </c>
      <c r="I21" s="592">
        <v>0.8</v>
      </c>
      <c r="J21" s="592" t="s">
        <v>124</v>
      </c>
      <c r="K21" s="592" t="s">
        <v>124</v>
      </c>
      <c r="L21" s="592">
        <v>17</v>
      </c>
      <c r="M21" s="592">
        <v>0.1</v>
      </c>
      <c r="N21" s="592">
        <v>3</v>
      </c>
      <c r="O21" s="592">
        <v>0</v>
      </c>
      <c r="P21" s="592">
        <v>6</v>
      </c>
      <c r="Q21" s="592">
        <v>0</v>
      </c>
    </row>
    <row r="22" spans="1:17">
      <c r="A22" s="1377" t="s">
        <v>212</v>
      </c>
      <c r="B22" s="892"/>
      <c r="C22" s="593"/>
      <c r="D22" s="593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</row>
    <row r="23" spans="1:17">
      <c r="A23" s="1377"/>
      <c r="B23" s="893" t="s">
        <v>3</v>
      </c>
      <c r="C23" s="591">
        <v>19455</v>
      </c>
      <c r="D23" s="591">
        <v>248</v>
      </c>
      <c r="E23" s="592">
        <v>1.3</v>
      </c>
      <c r="F23" s="592">
        <v>94</v>
      </c>
      <c r="G23" s="592">
        <v>0.5</v>
      </c>
      <c r="H23" s="592">
        <v>137</v>
      </c>
      <c r="I23" s="592">
        <v>0.7</v>
      </c>
      <c r="J23" s="592" t="s">
        <v>124</v>
      </c>
      <c r="K23" s="592" t="s">
        <v>124</v>
      </c>
      <c r="L23" s="592">
        <v>9</v>
      </c>
      <c r="M23" s="592">
        <v>0</v>
      </c>
      <c r="N23" s="592">
        <v>3</v>
      </c>
      <c r="O23" s="592">
        <v>0</v>
      </c>
      <c r="P23" s="592">
        <v>5</v>
      </c>
      <c r="Q23" s="592">
        <v>0</v>
      </c>
    </row>
    <row r="24" spans="1:17">
      <c r="A24" s="1377"/>
      <c r="B24" s="893" t="s">
        <v>4</v>
      </c>
      <c r="C24" s="591">
        <v>10701</v>
      </c>
      <c r="D24" s="591">
        <v>124</v>
      </c>
      <c r="E24" s="592">
        <v>1.2</v>
      </c>
      <c r="F24" s="592">
        <v>39</v>
      </c>
      <c r="G24" s="592">
        <v>0.4</v>
      </c>
      <c r="H24" s="592">
        <v>73</v>
      </c>
      <c r="I24" s="592">
        <v>0.7</v>
      </c>
      <c r="J24" s="592" t="s">
        <v>124</v>
      </c>
      <c r="K24" s="592" t="s">
        <v>124</v>
      </c>
      <c r="L24" s="592">
        <v>8</v>
      </c>
      <c r="M24" s="592">
        <v>0.1</v>
      </c>
      <c r="N24" s="592">
        <v>3</v>
      </c>
      <c r="O24" s="592">
        <v>0</v>
      </c>
      <c r="P24" s="592" t="s">
        <v>67</v>
      </c>
      <c r="Q24" s="592">
        <v>0</v>
      </c>
    </row>
    <row r="25" spans="1:17">
      <c r="A25" s="1377"/>
      <c r="B25" s="893" t="s">
        <v>7</v>
      </c>
      <c r="C25" s="591">
        <v>30156</v>
      </c>
      <c r="D25" s="591">
        <v>372</v>
      </c>
      <c r="E25" s="592">
        <v>1.2</v>
      </c>
      <c r="F25" s="592">
        <v>133</v>
      </c>
      <c r="G25" s="592">
        <v>0.4</v>
      </c>
      <c r="H25" s="592">
        <v>210</v>
      </c>
      <c r="I25" s="592">
        <v>0.7</v>
      </c>
      <c r="J25" s="592" t="s">
        <v>124</v>
      </c>
      <c r="K25" s="592" t="s">
        <v>124</v>
      </c>
      <c r="L25" s="592">
        <v>17</v>
      </c>
      <c r="M25" s="592">
        <v>0.1</v>
      </c>
      <c r="N25" s="592">
        <v>6</v>
      </c>
      <c r="O25" s="592">
        <v>0</v>
      </c>
      <c r="P25" s="592">
        <v>6</v>
      </c>
      <c r="Q25" s="592">
        <v>0</v>
      </c>
    </row>
    <row r="26" spans="1:17">
      <c r="A26" s="1377" t="s">
        <v>213</v>
      </c>
      <c r="B26" s="892"/>
      <c r="C26" s="593"/>
      <c r="D26" s="593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</row>
    <row r="27" spans="1:17">
      <c r="A27" s="1377"/>
      <c r="B27" s="893" t="s">
        <v>3</v>
      </c>
      <c r="C27" s="591">
        <v>19130</v>
      </c>
      <c r="D27" s="591">
        <v>342</v>
      </c>
      <c r="E27" s="592">
        <v>1.8</v>
      </c>
      <c r="F27" s="592">
        <v>141</v>
      </c>
      <c r="G27" s="592">
        <v>0.7</v>
      </c>
      <c r="H27" s="592">
        <v>171</v>
      </c>
      <c r="I27" s="592">
        <v>0.9</v>
      </c>
      <c r="J27" s="592" t="s">
        <v>124</v>
      </c>
      <c r="K27" s="592" t="s">
        <v>124</v>
      </c>
      <c r="L27" s="592">
        <v>20</v>
      </c>
      <c r="M27" s="592">
        <v>0.1</v>
      </c>
      <c r="N27" s="592" t="s">
        <v>67</v>
      </c>
      <c r="O27" s="592">
        <v>0</v>
      </c>
      <c r="P27" s="592">
        <v>9</v>
      </c>
      <c r="Q27" s="592">
        <v>0</v>
      </c>
    </row>
    <row r="28" spans="1:17">
      <c r="A28" s="1377"/>
      <c r="B28" s="893" t="s">
        <v>4</v>
      </c>
      <c r="C28" s="591">
        <v>10362</v>
      </c>
      <c r="D28" s="591">
        <v>147</v>
      </c>
      <c r="E28" s="592">
        <v>1.4</v>
      </c>
      <c r="F28" s="592">
        <v>53</v>
      </c>
      <c r="G28" s="592">
        <v>0.5</v>
      </c>
      <c r="H28" s="592">
        <v>81</v>
      </c>
      <c r="I28" s="592">
        <v>0.8</v>
      </c>
      <c r="J28" s="592" t="s">
        <v>124</v>
      </c>
      <c r="K28" s="592" t="s">
        <v>124</v>
      </c>
      <c r="L28" s="592">
        <v>7</v>
      </c>
      <c r="M28" s="592">
        <v>0.1</v>
      </c>
      <c r="N28" s="592" t="s">
        <v>67</v>
      </c>
      <c r="O28" s="592">
        <v>0</v>
      </c>
      <c r="P28" s="592">
        <v>5</v>
      </c>
      <c r="Q28" s="592">
        <v>0</v>
      </c>
    </row>
    <row r="29" spans="1:17">
      <c r="A29" s="1377"/>
      <c r="B29" s="893" t="s">
        <v>7</v>
      </c>
      <c r="C29" s="591">
        <v>29492</v>
      </c>
      <c r="D29" s="591">
        <v>489</v>
      </c>
      <c r="E29" s="592">
        <v>1.7</v>
      </c>
      <c r="F29" s="592">
        <v>194</v>
      </c>
      <c r="G29" s="592">
        <v>0.7</v>
      </c>
      <c r="H29" s="592">
        <v>252</v>
      </c>
      <c r="I29" s="592">
        <v>0.9</v>
      </c>
      <c r="J29" s="592" t="s">
        <v>124</v>
      </c>
      <c r="K29" s="592" t="s">
        <v>124</v>
      </c>
      <c r="L29" s="592">
        <v>27</v>
      </c>
      <c r="M29" s="592">
        <v>0.1</v>
      </c>
      <c r="N29" s="592" t="s">
        <v>67</v>
      </c>
      <c r="O29" s="592">
        <v>0</v>
      </c>
      <c r="P29" s="592">
        <v>14</v>
      </c>
      <c r="Q29" s="592">
        <v>0</v>
      </c>
    </row>
    <row r="30" spans="1:17">
      <c r="A30" s="1377" t="s">
        <v>214</v>
      </c>
      <c r="B30" s="892"/>
      <c r="C30" s="593"/>
      <c r="D30" s="593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</row>
    <row r="31" spans="1:17">
      <c r="A31" s="1377"/>
      <c r="B31" s="893" t="s">
        <v>3</v>
      </c>
      <c r="C31" s="591">
        <v>18487</v>
      </c>
      <c r="D31" s="591">
        <v>340</v>
      </c>
      <c r="E31" s="592">
        <v>1.8</v>
      </c>
      <c r="F31" s="592">
        <v>147</v>
      </c>
      <c r="G31" s="592">
        <v>0.8</v>
      </c>
      <c r="H31" s="592">
        <v>154</v>
      </c>
      <c r="I31" s="592">
        <v>0.8</v>
      </c>
      <c r="J31" s="592">
        <v>5</v>
      </c>
      <c r="K31" s="592">
        <v>0</v>
      </c>
      <c r="L31" s="592">
        <v>22</v>
      </c>
      <c r="M31" s="592">
        <v>0.1</v>
      </c>
      <c r="N31" s="592">
        <v>0</v>
      </c>
      <c r="O31" s="592">
        <v>0</v>
      </c>
      <c r="P31" s="592">
        <v>12</v>
      </c>
      <c r="Q31" s="592">
        <v>0.1</v>
      </c>
    </row>
    <row r="32" spans="1:17">
      <c r="A32" s="1377"/>
      <c r="B32" s="893" t="s">
        <v>4</v>
      </c>
      <c r="C32" s="591">
        <v>10071</v>
      </c>
      <c r="D32" s="591">
        <v>189</v>
      </c>
      <c r="E32" s="592">
        <v>1.9</v>
      </c>
      <c r="F32" s="592">
        <v>65</v>
      </c>
      <c r="G32" s="592">
        <v>0.6</v>
      </c>
      <c r="H32" s="592">
        <v>104</v>
      </c>
      <c r="I32" s="592">
        <v>1</v>
      </c>
      <c r="J32" s="592">
        <v>3</v>
      </c>
      <c r="K32" s="592">
        <v>0</v>
      </c>
      <c r="L32" s="592">
        <v>12</v>
      </c>
      <c r="M32" s="592">
        <v>0.1</v>
      </c>
      <c r="N32" s="592" t="s">
        <v>67</v>
      </c>
      <c r="O32" s="592">
        <v>0</v>
      </c>
      <c r="P32" s="592">
        <v>4</v>
      </c>
      <c r="Q32" s="592">
        <v>0</v>
      </c>
    </row>
    <row r="33" spans="1:17">
      <c r="A33" s="1377"/>
      <c r="B33" s="893" t="s">
        <v>7</v>
      </c>
      <c r="C33" s="591">
        <v>28558</v>
      </c>
      <c r="D33" s="591">
        <v>529</v>
      </c>
      <c r="E33" s="592">
        <v>1.9</v>
      </c>
      <c r="F33" s="592">
        <v>212</v>
      </c>
      <c r="G33" s="592">
        <v>0.7</v>
      </c>
      <c r="H33" s="592">
        <v>258</v>
      </c>
      <c r="I33" s="592">
        <v>0.9</v>
      </c>
      <c r="J33" s="592">
        <v>8</v>
      </c>
      <c r="K33" s="592">
        <v>0</v>
      </c>
      <c r="L33" s="592">
        <v>34</v>
      </c>
      <c r="M33" s="592">
        <v>0.1</v>
      </c>
      <c r="N33" s="592" t="s">
        <v>67</v>
      </c>
      <c r="O33" s="592">
        <v>0</v>
      </c>
      <c r="P33" s="592">
        <v>16</v>
      </c>
      <c r="Q33" s="592">
        <v>0.1</v>
      </c>
    </row>
    <row r="34" spans="1:17">
      <c r="A34" s="1377" t="s">
        <v>215</v>
      </c>
      <c r="B34" s="892"/>
      <c r="C34" s="593"/>
      <c r="D34" s="593"/>
      <c r="E34" s="594"/>
      <c r="F34" s="594"/>
      <c r="G34" s="594"/>
      <c r="H34" s="594"/>
      <c r="I34" s="594"/>
      <c r="J34" s="594"/>
      <c r="K34" s="594"/>
      <c r="L34" s="594"/>
      <c r="M34" s="594"/>
      <c r="N34" s="594"/>
      <c r="O34" s="594"/>
      <c r="P34" s="594"/>
      <c r="Q34" s="594"/>
    </row>
    <row r="35" spans="1:17">
      <c r="A35" s="1377"/>
      <c r="B35" s="893" t="s">
        <v>3</v>
      </c>
      <c r="C35" s="591">
        <v>17842</v>
      </c>
      <c r="D35" s="591">
        <v>385</v>
      </c>
      <c r="E35" s="592">
        <v>2.2000000000000002</v>
      </c>
      <c r="F35" s="592">
        <v>132</v>
      </c>
      <c r="G35" s="592">
        <v>0.7</v>
      </c>
      <c r="H35" s="592">
        <v>190</v>
      </c>
      <c r="I35" s="592">
        <v>1.1000000000000001</v>
      </c>
      <c r="J35" s="592">
        <v>28</v>
      </c>
      <c r="K35" s="592">
        <v>0.2</v>
      </c>
      <c r="L35" s="592">
        <v>24</v>
      </c>
      <c r="M35" s="592">
        <v>0.1</v>
      </c>
      <c r="N35" s="592">
        <v>3</v>
      </c>
      <c r="O35" s="592">
        <v>0</v>
      </c>
      <c r="P35" s="592">
        <v>8</v>
      </c>
      <c r="Q35" s="592">
        <v>0</v>
      </c>
    </row>
    <row r="36" spans="1:17">
      <c r="A36" s="1377"/>
      <c r="B36" s="893" t="s">
        <v>4</v>
      </c>
      <c r="C36" s="591">
        <v>9493</v>
      </c>
      <c r="D36" s="591">
        <v>200</v>
      </c>
      <c r="E36" s="592">
        <v>2.1</v>
      </c>
      <c r="F36" s="592">
        <v>63</v>
      </c>
      <c r="G36" s="592">
        <v>0.7</v>
      </c>
      <c r="H36" s="592">
        <v>106</v>
      </c>
      <c r="I36" s="592">
        <v>1.1000000000000001</v>
      </c>
      <c r="J36" s="592">
        <v>12</v>
      </c>
      <c r="K36" s="592">
        <v>0.1</v>
      </c>
      <c r="L36" s="592">
        <v>11</v>
      </c>
      <c r="M36" s="592">
        <v>0.1</v>
      </c>
      <c r="N36" s="592" t="s">
        <v>124</v>
      </c>
      <c r="O36" s="592">
        <v>0</v>
      </c>
      <c r="P36" s="592">
        <v>8</v>
      </c>
      <c r="Q36" s="592">
        <v>0.1</v>
      </c>
    </row>
    <row r="37" spans="1:17">
      <c r="A37" s="1377"/>
      <c r="B37" s="893" t="s">
        <v>7</v>
      </c>
      <c r="C37" s="591">
        <v>27335</v>
      </c>
      <c r="D37" s="591">
        <v>585</v>
      </c>
      <c r="E37" s="592">
        <v>2.1</v>
      </c>
      <c r="F37" s="592">
        <v>195</v>
      </c>
      <c r="G37" s="592">
        <v>0.7</v>
      </c>
      <c r="H37" s="592">
        <v>296</v>
      </c>
      <c r="I37" s="592">
        <v>1.1000000000000001</v>
      </c>
      <c r="J37" s="592">
        <v>40</v>
      </c>
      <c r="K37" s="592">
        <v>0.1</v>
      </c>
      <c r="L37" s="592">
        <v>35</v>
      </c>
      <c r="M37" s="592">
        <v>0.1</v>
      </c>
      <c r="N37" s="592">
        <v>3</v>
      </c>
      <c r="O37" s="592">
        <v>0</v>
      </c>
      <c r="P37" s="592">
        <v>16</v>
      </c>
      <c r="Q37" s="592">
        <v>0.1</v>
      </c>
    </row>
    <row r="38" spans="1:17">
      <c r="A38" s="1377" t="s">
        <v>216</v>
      </c>
      <c r="B38" s="892"/>
      <c r="C38" s="593"/>
      <c r="D38" s="593"/>
      <c r="E38" s="594"/>
      <c r="F38" s="594"/>
      <c r="G38" s="594"/>
      <c r="H38" s="594"/>
      <c r="I38" s="594"/>
      <c r="J38" s="594"/>
      <c r="K38" s="594"/>
      <c r="L38" s="594"/>
      <c r="M38" s="594"/>
      <c r="N38" s="594"/>
      <c r="O38" s="594"/>
      <c r="P38" s="594"/>
      <c r="Q38" s="594"/>
    </row>
    <row r="39" spans="1:17">
      <c r="A39" s="1377"/>
      <c r="B39" s="893" t="s">
        <v>3</v>
      </c>
      <c r="C39" s="591">
        <v>17103</v>
      </c>
      <c r="D39" s="591">
        <v>443</v>
      </c>
      <c r="E39" s="592">
        <v>2.6</v>
      </c>
      <c r="F39" s="592">
        <v>126</v>
      </c>
      <c r="G39" s="592">
        <v>0.7</v>
      </c>
      <c r="H39" s="592">
        <v>200</v>
      </c>
      <c r="I39" s="592">
        <v>1.2</v>
      </c>
      <c r="J39" s="592">
        <v>50</v>
      </c>
      <c r="K39" s="592">
        <v>0.3</v>
      </c>
      <c r="L39" s="592">
        <v>45</v>
      </c>
      <c r="M39" s="592">
        <v>0.3</v>
      </c>
      <c r="N39" s="592">
        <v>6</v>
      </c>
      <c r="O39" s="592">
        <v>0</v>
      </c>
      <c r="P39" s="592">
        <v>16</v>
      </c>
      <c r="Q39" s="592">
        <v>0.1</v>
      </c>
    </row>
    <row r="40" spans="1:17">
      <c r="A40" s="1377"/>
      <c r="B40" s="893" t="s">
        <v>4</v>
      </c>
      <c r="C40" s="591">
        <v>9054</v>
      </c>
      <c r="D40" s="591">
        <v>218</v>
      </c>
      <c r="E40" s="592">
        <v>2.4</v>
      </c>
      <c r="F40" s="592">
        <v>62</v>
      </c>
      <c r="G40" s="592">
        <v>0.7</v>
      </c>
      <c r="H40" s="592">
        <v>113</v>
      </c>
      <c r="I40" s="592">
        <v>1.2</v>
      </c>
      <c r="J40" s="592">
        <v>20</v>
      </c>
      <c r="K40" s="592">
        <v>0.2</v>
      </c>
      <c r="L40" s="592">
        <v>18</v>
      </c>
      <c r="M40" s="592">
        <v>0.2</v>
      </c>
      <c r="N40" s="592" t="s">
        <v>124</v>
      </c>
      <c r="O40" s="592">
        <v>0</v>
      </c>
      <c r="P40" s="592">
        <v>5</v>
      </c>
      <c r="Q40" s="592">
        <v>0.1</v>
      </c>
    </row>
    <row r="41" spans="1:17">
      <c r="A41" s="1377"/>
      <c r="B41" s="893" t="s">
        <v>7</v>
      </c>
      <c r="C41" s="591">
        <v>26157</v>
      </c>
      <c r="D41" s="591">
        <v>661</v>
      </c>
      <c r="E41" s="592">
        <v>2.5</v>
      </c>
      <c r="F41" s="592">
        <v>188</v>
      </c>
      <c r="G41" s="592">
        <v>0.7</v>
      </c>
      <c r="H41" s="592">
        <v>313</v>
      </c>
      <c r="I41" s="592">
        <v>1.2</v>
      </c>
      <c r="J41" s="592">
        <v>70</v>
      </c>
      <c r="K41" s="592">
        <v>0.3</v>
      </c>
      <c r="L41" s="592">
        <v>63</v>
      </c>
      <c r="M41" s="592">
        <v>0.2</v>
      </c>
      <c r="N41" s="592">
        <v>6</v>
      </c>
      <c r="O41" s="592">
        <v>0</v>
      </c>
      <c r="P41" s="592">
        <v>21</v>
      </c>
      <c r="Q41" s="592">
        <v>0.1</v>
      </c>
    </row>
    <row r="42" spans="1:17">
      <c r="A42" s="562" t="s">
        <v>1616</v>
      </c>
    </row>
    <row r="43" spans="1:17">
      <c r="A43" s="964" t="s">
        <v>1913</v>
      </c>
    </row>
  </sheetData>
  <mergeCells count="22">
    <mergeCell ref="A26:A29"/>
    <mergeCell ref="A30:A33"/>
    <mergeCell ref="A34:A37"/>
    <mergeCell ref="A38:A41"/>
    <mergeCell ref="A5:B5"/>
    <mergeCell ref="A6:A9"/>
    <mergeCell ref="A10:A13"/>
    <mergeCell ref="A14:A17"/>
    <mergeCell ref="A18:A21"/>
    <mergeCell ref="A22:A25"/>
    <mergeCell ref="P3:Q3"/>
    <mergeCell ref="A1:Q1"/>
    <mergeCell ref="A2:A4"/>
    <mergeCell ref="B2:B4"/>
    <mergeCell ref="D2:Q2"/>
    <mergeCell ref="D3:E3"/>
    <mergeCell ref="F3:G3"/>
    <mergeCell ref="H3:I3"/>
    <mergeCell ref="J3:K3"/>
    <mergeCell ref="L3:M3"/>
    <mergeCell ref="N3:O3"/>
    <mergeCell ref="C2:C4"/>
  </mergeCells>
  <pageMargins left="0.7" right="0.7" top="0.75" bottom="0.75" header="0.3" footer="0.3"/>
  <pageSetup paperSize="9" orientation="portrait" horizontalDpi="4294967292" verticalDpi="429496729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workbookViewId="0">
      <selection sqref="A1:Q1"/>
    </sheetView>
  </sheetViews>
  <sheetFormatPr baseColWidth="10" defaultColWidth="7.625" defaultRowHeight="12.75"/>
  <cols>
    <col min="1" max="1" width="10.875" style="584" customWidth="1"/>
    <col min="2" max="2" width="11.875" style="584" customWidth="1"/>
    <col min="3" max="3" width="12.375" style="584" customWidth="1"/>
    <col min="4" max="4" width="14.625" style="584" customWidth="1"/>
    <col min="5" max="5" width="12.25" style="584" customWidth="1"/>
    <col min="6" max="6" width="12.625" style="584" customWidth="1"/>
    <col min="7" max="7" width="12.25" style="584" customWidth="1"/>
    <col min="8" max="8" width="12.625" style="584" customWidth="1"/>
    <col min="9" max="9" width="14.625" style="584" customWidth="1"/>
    <col min="10" max="10" width="16.875" style="584" customWidth="1"/>
    <col min="11" max="11" width="12.25" style="584" customWidth="1"/>
    <col min="12" max="12" width="12.625" style="584" customWidth="1"/>
    <col min="13" max="13" width="13.5" style="584" customWidth="1"/>
    <col min="14" max="14" width="17.625" style="584" customWidth="1"/>
    <col min="15" max="15" width="14.25" style="584" customWidth="1"/>
    <col min="16" max="16" width="16.375" style="584" customWidth="1"/>
    <col min="17" max="17" width="13.25" style="584" customWidth="1"/>
    <col min="18" max="18" width="17.25" style="584" customWidth="1"/>
    <col min="19" max="16384" width="7.625" style="584"/>
  </cols>
  <sheetData>
    <row r="1" spans="1:18" s="583" customFormat="1" ht="17.25" customHeight="1" thickBot="1">
      <c r="A1" s="1368" t="s">
        <v>1814</v>
      </c>
      <c r="B1" s="1368"/>
      <c r="C1" s="1368"/>
      <c r="D1" s="1368"/>
      <c r="E1" s="1368"/>
      <c r="F1" s="1368"/>
      <c r="G1" s="1368"/>
      <c r="H1" s="1368"/>
      <c r="I1" s="1368"/>
      <c r="J1" s="1368"/>
      <c r="K1" s="1368"/>
      <c r="L1" s="1368"/>
      <c r="M1" s="1368"/>
      <c r="N1" s="1368"/>
      <c r="O1" s="1368"/>
      <c r="P1" s="1368"/>
      <c r="Q1" s="1368"/>
      <c r="R1" s="595"/>
    </row>
    <row r="2" spans="1:18" ht="38.25" customHeight="1">
      <c r="A2" s="1369" t="s">
        <v>5</v>
      </c>
      <c r="B2" s="1369" t="s">
        <v>1588</v>
      </c>
      <c r="C2" s="596" t="s">
        <v>1594</v>
      </c>
      <c r="D2" s="1370" t="s">
        <v>1590</v>
      </c>
      <c r="E2" s="1371"/>
      <c r="F2" s="1371"/>
      <c r="G2" s="1371"/>
      <c r="H2" s="1371"/>
      <c r="I2" s="1371"/>
      <c r="J2" s="1371"/>
      <c r="K2" s="1371"/>
      <c r="L2" s="1371"/>
      <c r="M2" s="1371"/>
      <c r="N2" s="1371"/>
      <c r="O2" s="1371"/>
      <c r="P2" s="1371"/>
      <c r="Q2" s="1372"/>
    </row>
    <row r="3" spans="1:18" ht="51" customHeight="1">
      <c r="A3" s="1369"/>
      <c r="B3" s="1369"/>
      <c r="C3" s="597"/>
      <c r="D3" s="1366" t="s">
        <v>7</v>
      </c>
      <c r="E3" s="1373"/>
      <c r="F3" s="1366" t="s">
        <v>1504</v>
      </c>
      <c r="G3" s="1373"/>
      <c r="H3" s="1366" t="s">
        <v>826</v>
      </c>
      <c r="I3" s="1373"/>
      <c r="J3" s="1366" t="s">
        <v>694</v>
      </c>
      <c r="K3" s="1373"/>
      <c r="L3" s="1366" t="s">
        <v>827</v>
      </c>
      <c r="M3" s="1373"/>
      <c r="N3" s="1366" t="s">
        <v>828</v>
      </c>
      <c r="O3" s="1373"/>
      <c r="P3" s="1366" t="s">
        <v>1591</v>
      </c>
      <c r="Q3" s="1367"/>
    </row>
    <row r="4" spans="1:18" ht="51" customHeight="1">
      <c r="A4" s="1369"/>
      <c r="B4" s="1369"/>
      <c r="C4" s="597"/>
      <c r="D4" s="585" t="s">
        <v>1595</v>
      </c>
      <c r="E4" s="585" t="s">
        <v>1596</v>
      </c>
      <c r="F4" s="585" t="s">
        <v>1595</v>
      </c>
      <c r="G4" s="585" t="s">
        <v>1596</v>
      </c>
      <c r="H4" s="585" t="s">
        <v>1595</v>
      </c>
      <c r="I4" s="585" t="s">
        <v>1596</v>
      </c>
      <c r="J4" s="585" t="s">
        <v>1595</v>
      </c>
      <c r="K4" s="585" t="s">
        <v>1596</v>
      </c>
      <c r="L4" s="585" t="s">
        <v>1595</v>
      </c>
      <c r="M4" s="585" t="s">
        <v>1596</v>
      </c>
      <c r="N4" s="585" t="s">
        <v>1595</v>
      </c>
      <c r="O4" s="585" t="s">
        <v>1596</v>
      </c>
      <c r="P4" s="585" t="s">
        <v>1595</v>
      </c>
      <c r="Q4" s="586" t="s">
        <v>1596</v>
      </c>
    </row>
    <row r="5" spans="1:18">
      <c r="A5" s="1378"/>
      <c r="B5" s="1379"/>
      <c r="C5" s="588" t="s">
        <v>66</v>
      </c>
      <c r="D5" s="588" t="s">
        <v>66</v>
      </c>
      <c r="E5" s="588" t="s">
        <v>95</v>
      </c>
      <c r="F5" s="588" t="s">
        <v>66</v>
      </c>
      <c r="G5" s="588" t="s">
        <v>95</v>
      </c>
      <c r="H5" s="588" t="s">
        <v>66</v>
      </c>
      <c r="I5" s="588" t="s">
        <v>95</v>
      </c>
      <c r="J5" s="588" t="s">
        <v>66</v>
      </c>
      <c r="K5" s="588" t="s">
        <v>95</v>
      </c>
      <c r="L5" s="588" t="s">
        <v>66</v>
      </c>
      <c r="M5" s="588" t="s">
        <v>95</v>
      </c>
      <c r="N5" s="588" t="s">
        <v>66</v>
      </c>
      <c r="O5" s="588" t="s">
        <v>95</v>
      </c>
      <c r="P5" s="588" t="s">
        <v>66</v>
      </c>
      <c r="Q5" s="589" t="s">
        <v>95</v>
      </c>
    </row>
    <row r="6" spans="1:18">
      <c r="A6" s="1377" t="s">
        <v>547</v>
      </c>
      <c r="B6" s="892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</row>
    <row r="7" spans="1:18">
      <c r="A7" s="1377"/>
      <c r="B7" s="893" t="s">
        <v>3</v>
      </c>
      <c r="C7" s="592">
        <v>254</v>
      </c>
      <c r="D7" s="592" t="s">
        <v>67</v>
      </c>
      <c r="E7" s="592">
        <v>0.8</v>
      </c>
      <c r="F7" s="592" t="s">
        <v>124</v>
      </c>
      <c r="G7" s="592" t="s">
        <v>124</v>
      </c>
      <c r="H7" s="592" t="s">
        <v>67</v>
      </c>
      <c r="I7" s="592">
        <v>0.8</v>
      </c>
      <c r="J7" s="592" t="s">
        <v>124</v>
      </c>
      <c r="K7" s="592" t="s">
        <v>124</v>
      </c>
      <c r="L7" s="592" t="s">
        <v>124</v>
      </c>
      <c r="M7" s="592" t="s">
        <v>124</v>
      </c>
      <c r="N7" s="592" t="s">
        <v>124</v>
      </c>
      <c r="O7" s="592" t="s">
        <v>124</v>
      </c>
      <c r="P7" s="592" t="s">
        <v>124</v>
      </c>
      <c r="Q7" s="592" t="s">
        <v>124</v>
      </c>
    </row>
    <row r="8" spans="1:18">
      <c r="A8" s="1377"/>
      <c r="B8" s="893" t="s">
        <v>4</v>
      </c>
      <c r="C8" s="592">
        <v>140</v>
      </c>
      <c r="D8" s="592" t="s">
        <v>124</v>
      </c>
      <c r="E8" s="592">
        <v>0</v>
      </c>
      <c r="F8" s="592" t="s">
        <v>124</v>
      </c>
      <c r="G8" s="592" t="s">
        <v>124</v>
      </c>
      <c r="H8" s="592" t="s">
        <v>124</v>
      </c>
      <c r="I8" s="592">
        <v>0</v>
      </c>
      <c r="J8" s="592" t="s">
        <v>124</v>
      </c>
      <c r="K8" s="592" t="s">
        <v>124</v>
      </c>
      <c r="L8" s="592" t="s">
        <v>124</v>
      </c>
      <c r="M8" s="592" t="s">
        <v>124</v>
      </c>
      <c r="N8" s="592" t="s">
        <v>124</v>
      </c>
      <c r="O8" s="592" t="s">
        <v>124</v>
      </c>
      <c r="P8" s="592" t="s">
        <v>124</v>
      </c>
      <c r="Q8" s="592" t="s">
        <v>124</v>
      </c>
    </row>
    <row r="9" spans="1:18">
      <c r="A9" s="1377"/>
      <c r="B9" s="893" t="s">
        <v>7</v>
      </c>
      <c r="C9" s="592">
        <v>394</v>
      </c>
      <c r="D9" s="592" t="s">
        <v>67</v>
      </c>
      <c r="E9" s="592">
        <v>0.5</v>
      </c>
      <c r="F9" s="592" t="s">
        <v>124</v>
      </c>
      <c r="G9" s="592" t="s">
        <v>124</v>
      </c>
      <c r="H9" s="592" t="s">
        <v>67</v>
      </c>
      <c r="I9" s="592">
        <v>0.5</v>
      </c>
      <c r="J9" s="592" t="s">
        <v>124</v>
      </c>
      <c r="K9" s="592" t="s">
        <v>124</v>
      </c>
      <c r="L9" s="592" t="s">
        <v>124</v>
      </c>
      <c r="M9" s="592" t="s">
        <v>124</v>
      </c>
      <c r="N9" s="592" t="s">
        <v>124</v>
      </c>
      <c r="O9" s="592" t="s">
        <v>124</v>
      </c>
      <c r="P9" s="592" t="s">
        <v>124</v>
      </c>
      <c r="Q9" s="592" t="s">
        <v>124</v>
      </c>
    </row>
    <row r="10" spans="1:18">
      <c r="A10" s="1377" t="s">
        <v>548</v>
      </c>
      <c r="B10" s="892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</row>
    <row r="11" spans="1:18">
      <c r="A11" s="1377"/>
      <c r="B11" s="893" t="s">
        <v>3</v>
      </c>
      <c r="C11" s="592">
        <v>236</v>
      </c>
      <c r="D11" s="592" t="s">
        <v>67</v>
      </c>
      <c r="E11" s="592">
        <v>0.8</v>
      </c>
      <c r="F11" s="592" t="s">
        <v>67</v>
      </c>
      <c r="G11" s="592">
        <v>0.4</v>
      </c>
      <c r="H11" s="592" t="s">
        <v>67</v>
      </c>
      <c r="I11" s="592">
        <v>0.4</v>
      </c>
      <c r="J11" s="592" t="s">
        <v>124</v>
      </c>
      <c r="K11" s="592" t="s">
        <v>124</v>
      </c>
      <c r="L11" s="592" t="s">
        <v>124</v>
      </c>
      <c r="M11" s="592" t="s">
        <v>124</v>
      </c>
      <c r="N11" s="592" t="s">
        <v>124</v>
      </c>
      <c r="O11" s="592" t="s">
        <v>124</v>
      </c>
      <c r="P11" s="592" t="s">
        <v>124</v>
      </c>
      <c r="Q11" s="592" t="s">
        <v>124</v>
      </c>
    </row>
    <row r="12" spans="1:18">
      <c r="A12" s="1377"/>
      <c r="B12" s="893" t="s">
        <v>4</v>
      </c>
      <c r="C12" s="592">
        <v>142</v>
      </c>
      <c r="D12" s="592" t="s">
        <v>124</v>
      </c>
      <c r="E12" s="592">
        <v>0</v>
      </c>
      <c r="F12" s="592" t="s">
        <v>124</v>
      </c>
      <c r="G12" s="592">
        <v>0</v>
      </c>
      <c r="H12" s="592" t="s">
        <v>124</v>
      </c>
      <c r="I12" s="592">
        <v>0</v>
      </c>
      <c r="J12" s="592" t="s">
        <v>124</v>
      </c>
      <c r="K12" s="592" t="s">
        <v>124</v>
      </c>
      <c r="L12" s="592" t="s">
        <v>124</v>
      </c>
      <c r="M12" s="592" t="s">
        <v>124</v>
      </c>
      <c r="N12" s="592" t="s">
        <v>124</v>
      </c>
      <c r="O12" s="592" t="s">
        <v>124</v>
      </c>
      <c r="P12" s="592" t="s">
        <v>124</v>
      </c>
      <c r="Q12" s="592" t="s">
        <v>124</v>
      </c>
    </row>
    <row r="13" spans="1:18">
      <c r="A13" s="1377"/>
      <c r="B13" s="893" t="s">
        <v>7</v>
      </c>
      <c r="C13" s="592">
        <v>378</v>
      </c>
      <c r="D13" s="592" t="s">
        <v>67</v>
      </c>
      <c r="E13" s="592">
        <v>0.5</v>
      </c>
      <c r="F13" s="592" t="s">
        <v>67</v>
      </c>
      <c r="G13" s="592">
        <v>0.3</v>
      </c>
      <c r="H13" s="592" t="s">
        <v>67</v>
      </c>
      <c r="I13" s="592">
        <v>0.3</v>
      </c>
      <c r="J13" s="592" t="s">
        <v>124</v>
      </c>
      <c r="K13" s="592" t="s">
        <v>124</v>
      </c>
      <c r="L13" s="592" t="s">
        <v>124</v>
      </c>
      <c r="M13" s="592" t="s">
        <v>124</v>
      </c>
      <c r="N13" s="592" t="s">
        <v>124</v>
      </c>
      <c r="O13" s="592" t="s">
        <v>124</v>
      </c>
      <c r="P13" s="592" t="s">
        <v>124</v>
      </c>
      <c r="Q13" s="592" t="s">
        <v>124</v>
      </c>
    </row>
    <row r="14" spans="1:18">
      <c r="A14" s="1377" t="s">
        <v>549</v>
      </c>
      <c r="B14" s="892"/>
      <c r="C14" s="594"/>
      <c r="D14" s="594"/>
      <c r="E14" s="594"/>
      <c r="F14" s="594"/>
      <c r="G14" s="594"/>
      <c r="H14" s="594"/>
      <c r="I14" s="594"/>
      <c r="J14" s="594"/>
      <c r="K14" s="594"/>
      <c r="L14" s="594"/>
      <c r="M14" s="594"/>
      <c r="N14" s="594"/>
      <c r="O14" s="594"/>
      <c r="P14" s="594"/>
      <c r="Q14" s="594"/>
    </row>
    <row r="15" spans="1:18">
      <c r="A15" s="1377"/>
      <c r="B15" s="893" t="s">
        <v>3</v>
      </c>
      <c r="C15" s="592">
        <v>225</v>
      </c>
      <c r="D15" s="592" t="s">
        <v>124</v>
      </c>
      <c r="E15" s="592" t="s">
        <v>124</v>
      </c>
      <c r="F15" s="592" t="s">
        <v>124</v>
      </c>
      <c r="G15" s="592" t="s">
        <v>124</v>
      </c>
      <c r="H15" s="592" t="s">
        <v>124</v>
      </c>
      <c r="I15" s="592" t="s">
        <v>124</v>
      </c>
      <c r="J15" s="592" t="s">
        <v>124</v>
      </c>
      <c r="K15" s="592" t="s">
        <v>124</v>
      </c>
      <c r="L15" s="592" t="s">
        <v>124</v>
      </c>
      <c r="M15" s="592" t="s">
        <v>124</v>
      </c>
      <c r="N15" s="592" t="s">
        <v>124</v>
      </c>
      <c r="O15" s="592" t="s">
        <v>124</v>
      </c>
      <c r="P15" s="592" t="s">
        <v>124</v>
      </c>
      <c r="Q15" s="592" t="s">
        <v>124</v>
      </c>
    </row>
    <row r="16" spans="1:18">
      <c r="A16" s="1377"/>
      <c r="B16" s="893" t="s">
        <v>4</v>
      </c>
      <c r="C16" s="592">
        <v>139</v>
      </c>
      <c r="D16" s="592" t="s">
        <v>124</v>
      </c>
      <c r="E16" s="592" t="s">
        <v>124</v>
      </c>
      <c r="F16" s="592" t="s">
        <v>124</v>
      </c>
      <c r="G16" s="592" t="s">
        <v>124</v>
      </c>
      <c r="H16" s="592" t="s">
        <v>124</v>
      </c>
      <c r="I16" s="592" t="s">
        <v>124</v>
      </c>
      <c r="J16" s="592" t="s">
        <v>124</v>
      </c>
      <c r="K16" s="592" t="s">
        <v>124</v>
      </c>
      <c r="L16" s="592" t="s">
        <v>124</v>
      </c>
      <c r="M16" s="592" t="s">
        <v>124</v>
      </c>
      <c r="N16" s="592" t="s">
        <v>124</v>
      </c>
      <c r="O16" s="592" t="s">
        <v>124</v>
      </c>
      <c r="P16" s="592" t="s">
        <v>124</v>
      </c>
      <c r="Q16" s="592" t="s">
        <v>124</v>
      </c>
    </row>
    <row r="17" spans="1:17">
      <c r="A17" s="1377"/>
      <c r="B17" s="893" t="s">
        <v>7</v>
      </c>
      <c r="C17" s="592">
        <v>364</v>
      </c>
      <c r="D17" s="592" t="s">
        <v>124</v>
      </c>
      <c r="E17" s="592" t="s">
        <v>124</v>
      </c>
      <c r="F17" s="592" t="s">
        <v>124</v>
      </c>
      <c r="G17" s="592" t="s">
        <v>124</v>
      </c>
      <c r="H17" s="592" t="s">
        <v>124</v>
      </c>
      <c r="I17" s="592" t="s">
        <v>124</v>
      </c>
      <c r="J17" s="592" t="s">
        <v>124</v>
      </c>
      <c r="K17" s="592" t="s">
        <v>124</v>
      </c>
      <c r="L17" s="592" t="s">
        <v>124</v>
      </c>
      <c r="M17" s="592" t="s">
        <v>124</v>
      </c>
      <c r="N17" s="592" t="s">
        <v>124</v>
      </c>
      <c r="O17" s="592" t="s">
        <v>124</v>
      </c>
      <c r="P17" s="592" t="s">
        <v>124</v>
      </c>
      <c r="Q17" s="592" t="s">
        <v>124</v>
      </c>
    </row>
    <row r="18" spans="1:17">
      <c r="A18" s="1377" t="s">
        <v>550</v>
      </c>
      <c r="B18" s="892"/>
      <c r="C18" s="594"/>
      <c r="D18" s="594"/>
      <c r="E18" s="594"/>
      <c r="F18" s="594"/>
      <c r="G18" s="594"/>
      <c r="H18" s="594"/>
      <c r="I18" s="594"/>
      <c r="J18" s="594"/>
      <c r="K18" s="594"/>
      <c r="L18" s="594"/>
      <c r="M18" s="594"/>
      <c r="N18" s="594"/>
      <c r="O18" s="594"/>
      <c r="P18" s="594"/>
      <c r="Q18" s="594"/>
    </row>
    <row r="19" spans="1:17">
      <c r="A19" s="1377"/>
      <c r="B19" s="893" t="s">
        <v>3</v>
      </c>
      <c r="C19" s="592">
        <v>217</v>
      </c>
      <c r="D19" s="592" t="s">
        <v>67</v>
      </c>
      <c r="E19" s="592">
        <v>0.5</v>
      </c>
      <c r="F19" s="592" t="s">
        <v>124</v>
      </c>
      <c r="G19" s="592" t="s">
        <v>124</v>
      </c>
      <c r="H19" s="592" t="s">
        <v>67</v>
      </c>
      <c r="I19" s="592">
        <v>0.5</v>
      </c>
      <c r="J19" s="592" t="s">
        <v>124</v>
      </c>
      <c r="K19" s="592" t="s">
        <v>124</v>
      </c>
      <c r="L19" s="592" t="s">
        <v>124</v>
      </c>
      <c r="M19" s="592" t="s">
        <v>124</v>
      </c>
      <c r="N19" s="592" t="s">
        <v>124</v>
      </c>
      <c r="O19" s="592" t="s">
        <v>124</v>
      </c>
      <c r="P19" s="592" t="s">
        <v>124</v>
      </c>
      <c r="Q19" s="592" t="s">
        <v>124</v>
      </c>
    </row>
    <row r="20" spans="1:17">
      <c r="A20" s="1377"/>
      <c r="B20" s="893" t="s">
        <v>4</v>
      </c>
      <c r="C20" s="592">
        <v>143</v>
      </c>
      <c r="D20" s="592" t="s">
        <v>124</v>
      </c>
      <c r="E20" s="592">
        <v>0</v>
      </c>
      <c r="F20" s="592" t="s">
        <v>124</v>
      </c>
      <c r="G20" s="592" t="s">
        <v>124</v>
      </c>
      <c r="H20" s="592" t="s">
        <v>124</v>
      </c>
      <c r="I20" s="592">
        <v>0</v>
      </c>
      <c r="J20" s="592" t="s">
        <v>124</v>
      </c>
      <c r="K20" s="592" t="s">
        <v>124</v>
      </c>
      <c r="L20" s="592" t="s">
        <v>124</v>
      </c>
      <c r="M20" s="592" t="s">
        <v>124</v>
      </c>
      <c r="N20" s="592" t="s">
        <v>124</v>
      </c>
      <c r="O20" s="592" t="s">
        <v>124</v>
      </c>
      <c r="P20" s="592" t="s">
        <v>124</v>
      </c>
      <c r="Q20" s="592" t="s">
        <v>124</v>
      </c>
    </row>
    <row r="21" spans="1:17">
      <c r="A21" s="1377"/>
      <c r="B21" s="893" t="s">
        <v>7</v>
      </c>
      <c r="C21" s="592">
        <v>360</v>
      </c>
      <c r="D21" s="592" t="s">
        <v>67</v>
      </c>
      <c r="E21" s="592">
        <v>0.3</v>
      </c>
      <c r="F21" s="592" t="s">
        <v>124</v>
      </c>
      <c r="G21" s="592" t="s">
        <v>124</v>
      </c>
      <c r="H21" s="592" t="s">
        <v>67</v>
      </c>
      <c r="I21" s="592">
        <v>0.3</v>
      </c>
      <c r="J21" s="592" t="s">
        <v>124</v>
      </c>
      <c r="K21" s="592" t="s">
        <v>124</v>
      </c>
      <c r="L21" s="592" t="s">
        <v>124</v>
      </c>
      <c r="M21" s="592" t="s">
        <v>124</v>
      </c>
      <c r="N21" s="592" t="s">
        <v>124</v>
      </c>
      <c r="O21" s="592" t="s">
        <v>124</v>
      </c>
      <c r="P21" s="592" t="s">
        <v>124</v>
      </c>
      <c r="Q21" s="592" t="s">
        <v>124</v>
      </c>
    </row>
    <row r="22" spans="1:17">
      <c r="A22" s="1377" t="s">
        <v>212</v>
      </c>
      <c r="B22" s="892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</row>
    <row r="23" spans="1:17">
      <c r="A23" s="1377"/>
      <c r="B23" s="893" t="s">
        <v>3</v>
      </c>
      <c r="C23" s="592">
        <v>217</v>
      </c>
      <c r="D23" s="592" t="s">
        <v>124</v>
      </c>
      <c r="E23" s="592" t="s">
        <v>124</v>
      </c>
      <c r="F23" s="592" t="s">
        <v>124</v>
      </c>
      <c r="G23" s="592" t="s">
        <v>124</v>
      </c>
      <c r="H23" s="592" t="s">
        <v>124</v>
      </c>
      <c r="I23" s="592" t="s">
        <v>124</v>
      </c>
      <c r="J23" s="592" t="s">
        <v>124</v>
      </c>
      <c r="K23" s="592" t="s">
        <v>124</v>
      </c>
      <c r="L23" s="592" t="s">
        <v>124</v>
      </c>
      <c r="M23" s="592" t="s">
        <v>124</v>
      </c>
      <c r="N23" s="592" t="s">
        <v>124</v>
      </c>
      <c r="O23" s="592" t="s">
        <v>124</v>
      </c>
      <c r="P23" s="592" t="s">
        <v>124</v>
      </c>
      <c r="Q23" s="592" t="s">
        <v>124</v>
      </c>
    </row>
    <row r="24" spans="1:17">
      <c r="A24" s="1377"/>
      <c r="B24" s="893" t="s">
        <v>4</v>
      </c>
      <c r="C24" s="592">
        <v>138</v>
      </c>
      <c r="D24" s="592" t="s">
        <v>124</v>
      </c>
      <c r="E24" s="592" t="s">
        <v>124</v>
      </c>
      <c r="F24" s="592" t="s">
        <v>124</v>
      </c>
      <c r="G24" s="592" t="s">
        <v>124</v>
      </c>
      <c r="H24" s="592" t="s">
        <v>124</v>
      </c>
      <c r="I24" s="592" t="s">
        <v>124</v>
      </c>
      <c r="J24" s="592" t="s">
        <v>124</v>
      </c>
      <c r="K24" s="592" t="s">
        <v>124</v>
      </c>
      <c r="L24" s="592" t="s">
        <v>124</v>
      </c>
      <c r="M24" s="592" t="s">
        <v>124</v>
      </c>
      <c r="N24" s="592" t="s">
        <v>124</v>
      </c>
      <c r="O24" s="592" t="s">
        <v>124</v>
      </c>
      <c r="P24" s="592" t="s">
        <v>124</v>
      </c>
      <c r="Q24" s="592" t="s">
        <v>124</v>
      </c>
    </row>
    <row r="25" spans="1:17">
      <c r="A25" s="1377"/>
      <c r="B25" s="893" t="s">
        <v>7</v>
      </c>
      <c r="C25" s="592">
        <v>355</v>
      </c>
      <c r="D25" s="592" t="s">
        <v>124</v>
      </c>
      <c r="E25" s="592" t="s">
        <v>124</v>
      </c>
      <c r="F25" s="592" t="s">
        <v>124</v>
      </c>
      <c r="G25" s="592" t="s">
        <v>124</v>
      </c>
      <c r="H25" s="592" t="s">
        <v>124</v>
      </c>
      <c r="I25" s="592" t="s">
        <v>124</v>
      </c>
      <c r="J25" s="592" t="s">
        <v>124</v>
      </c>
      <c r="K25" s="592" t="s">
        <v>124</v>
      </c>
      <c r="L25" s="592" t="s">
        <v>124</v>
      </c>
      <c r="M25" s="592" t="s">
        <v>124</v>
      </c>
      <c r="N25" s="592" t="s">
        <v>124</v>
      </c>
      <c r="O25" s="592" t="s">
        <v>124</v>
      </c>
      <c r="P25" s="592" t="s">
        <v>124</v>
      </c>
      <c r="Q25" s="592" t="s">
        <v>124</v>
      </c>
    </row>
    <row r="26" spans="1:17">
      <c r="A26" s="1377" t="s">
        <v>213</v>
      </c>
      <c r="B26" s="892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</row>
    <row r="27" spans="1:17">
      <c r="A27" s="1377"/>
      <c r="B27" s="893" t="s">
        <v>3</v>
      </c>
      <c r="C27" s="592">
        <v>208</v>
      </c>
      <c r="D27" s="592">
        <v>7</v>
      </c>
      <c r="E27" s="592">
        <v>3.4</v>
      </c>
      <c r="F27" s="592">
        <v>5</v>
      </c>
      <c r="G27" s="592">
        <v>2.4</v>
      </c>
      <c r="H27" s="592" t="s">
        <v>67</v>
      </c>
      <c r="I27" s="592">
        <v>1</v>
      </c>
      <c r="J27" s="592" t="s">
        <v>124</v>
      </c>
      <c r="K27" s="592" t="s">
        <v>124</v>
      </c>
      <c r="L27" s="592" t="s">
        <v>124</v>
      </c>
      <c r="M27" s="592" t="s">
        <v>124</v>
      </c>
      <c r="N27" s="592" t="s">
        <v>124</v>
      </c>
      <c r="O27" s="592" t="s">
        <v>124</v>
      </c>
      <c r="P27" s="592" t="s">
        <v>124</v>
      </c>
      <c r="Q27" s="592" t="s">
        <v>124</v>
      </c>
    </row>
    <row r="28" spans="1:17">
      <c r="A28" s="1377"/>
      <c r="B28" s="893" t="s">
        <v>4</v>
      </c>
      <c r="C28" s="592">
        <v>143</v>
      </c>
      <c r="D28" s="592" t="s">
        <v>67</v>
      </c>
      <c r="E28" s="592">
        <v>0.7</v>
      </c>
      <c r="F28" s="592" t="s">
        <v>124</v>
      </c>
      <c r="G28" s="592">
        <v>0</v>
      </c>
      <c r="H28" s="592" t="s">
        <v>67</v>
      </c>
      <c r="I28" s="592">
        <v>0.7</v>
      </c>
      <c r="J28" s="592" t="s">
        <v>124</v>
      </c>
      <c r="K28" s="592" t="s">
        <v>124</v>
      </c>
      <c r="L28" s="592" t="s">
        <v>124</v>
      </c>
      <c r="M28" s="592" t="s">
        <v>124</v>
      </c>
      <c r="N28" s="592" t="s">
        <v>124</v>
      </c>
      <c r="O28" s="592" t="s">
        <v>124</v>
      </c>
      <c r="P28" s="592" t="s">
        <v>124</v>
      </c>
      <c r="Q28" s="592" t="s">
        <v>124</v>
      </c>
    </row>
    <row r="29" spans="1:17">
      <c r="A29" s="1377"/>
      <c r="B29" s="893" t="s">
        <v>7</v>
      </c>
      <c r="C29" s="592">
        <v>351</v>
      </c>
      <c r="D29" s="592">
        <v>8</v>
      </c>
      <c r="E29" s="592">
        <v>2.2999999999999998</v>
      </c>
      <c r="F29" s="592">
        <v>5</v>
      </c>
      <c r="G29" s="592">
        <v>1.4</v>
      </c>
      <c r="H29" s="592">
        <v>3</v>
      </c>
      <c r="I29" s="592">
        <v>0.9</v>
      </c>
      <c r="J29" s="592" t="s">
        <v>124</v>
      </c>
      <c r="K29" s="592" t="s">
        <v>124</v>
      </c>
      <c r="L29" s="592" t="s">
        <v>124</v>
      </c>
      <c r="M29" s="592" t="s">
        <v>124</v>
      </c>
      <c r="N29" s="592" t="s">
        <v>124</v>
      </c>
      <c r="O29" s="592" t="s">
        <v>124</v>
      </c>
      <c r="P29" s="592" t="s">
        <v>124</v>
      </c>
      <c r="Q29" s="592" t="s">
        <v>124</v>
      </c>
    </row>
    <row r="30" spans="1:17">
      <c r="A30" s="1377" t="s">
        <v>214</v>
      </c>
      <c r="B30" s="892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</row>
    <row r="31" spans="1:17">
      <c r="A31" s="1377"/>
      <c r="B31" s="893" t="s">
        <v>3</v>
      </c>
      <c r="C31" s="592">
        <v>184</v>
      </c>
      <c r="D31" s="592">
        <v>5</v>
      </c>
      <c r="E31" s="592">
        <v>2.7</v>
      </c>
      <c r="F31" s="592" t="s">
        <v>67</v>
      </c>
      <c r="G31" s="592">
        <v>0.5</v>
      </c>
      <c r="H31" s="592" t="s">
        <v>67</v>
      </c>
      <c r="I31" s="592">
        <v>1.1000000000000001</v>
      </c>
      <c r="J31" s="592" t="s">
        <v>124</v>
      </c>
      <c r="K31" s="592" t="s">
        <v>124</v>
      </c>
      <c r="L31" s="592" t="s">
        <v>67</v>
      </c>
      <c r="M31" s="592">
        <v>1.1000000000000001</v>
      </c>
      <c r="N31" s="592" t="s">
        <v>124</v>
      </c>
      <c r="O31" s="592" t="s">
        <v>124</v>
      </c>
      <c r="P31" s="592">
        <v>0</v>
      </c>
      <c r="Q31" s="592">
        <v>0</v>
      </c>
    </row>
    <row r="32" spans="1:17">
      <c r="A32" s="1377"/>
      <c r="B32" s="893" t="s">
        <v>4</v>
      </c>
      <c r="C32" s="592">
        <v>146</v>
      </c>
      <c r="D32" s="592">
        <v>6</v>
      </c>
      <c r="E32" s="592">
        <v>4.0999999999999996</v>
      </c>
      <c r="F32" s="592">
        <v>0</v>
      </c>
      <c r="G32" s="592">
        <v>0</v>
      </c>
      <c r="H32" s="592">
        <v>4</v>
      </c>
      <c r="I32" s="592">
        <v>2.7</v>
      </c>
      <c r="J32" s="592" t="s">
        <v>124</v>
      </c>
      <c r="K32" s="592" t="s">
        <v>124</v>
      </c>
      <c r="L32" s="592" t="s">
        <v>67</v>
      </c>
      <c r="M32" s="592">
        <v>0.7</v>
      </c>
      <c r="N32" s="592" t="s">
        <v>124</v>
      </c>
      <c r="O32" s="592" t="s">
        <v>124</v>
      </c>
      <c r="P32" s="592" t="s">
        <v>67</v>
      </c>
      <c r="Q32" s="592">
        <v>0.7</v>
      </c>
    </row>
    <row r="33" spans="1:17">
      <c r="A33" s="1377"/>
      <c r="B33" s="893" t="s">
        <v>7</v>
      </c>
      <c r="C33" s="592">
        <v>330</v>
      </c>
      <c r="D33" s="592">
        <v>11</v>
      </c>
      <c r="E33" s="592">
        <v>3.3</v>
      </c>
      <c r="F33" s="592" t="s">
        <v>67</v>
      </c>
      <c r="G33" s="592">
        <v>0.3</v>
      </c>
      <c r="H33" s="592">
        <v>6</v>
      </c>
      <c r="I33" s="592">
        <v>1.8</v>
      </c>
      <c r="J33" s="592" t="s">
        <v>124</v>
      </c>
      <c r="K33" s="592" t="s">
        <v>124</v>
      </c>
      <c r="L33" s="592">
        <v>3</v>
      </c>
      <c r="M33" s="592">
        <v>0.9</v>
      </c>
      <c r="N33" s="592" t="s">
        <v>124</v>
      </c>
      <c r="O33" s="592" t="s">
        <v>124</v>
      </c>
      <c r="P33" s="592" t="s">
        <v>67</v>
      </c>
      <c r="Q33" s="592">
        <v>0.3</v>
      </c>
    </row>
    <row r="34" spans="1:17">
      <c r="A34" s="1377" t="s">
        <v>215</v>
      </c>
      <c r="B34" s="892"/>
      <c r="C34" s="594"/>
      <c r="D34" s="594"/>
      <c r="E34" s="594"/>
      <c r="F34" s="594"/>
      <c r="G34" s="594"/>
      <c r="H34" s="594"/>
      <c r="I34" s="594"/>
      <c r="J34" s="594"/>
      <c r="K34" s="594"/>
      <c r="L34" s="594"/>
      <c r="M34" s="594"/>
      <c r="N34" s="594"/>
      <c r="O34" s="594"/>
      <c r="P34" s="594"/>
      <c r="Q34" s="594"/>
    </row>
    <row r="35" spans="1:17">
      <c r="A35" s="1377"/>
      <c r="B35" s="893" t="s">
        <v>3</v>
      </c>
      <c r="C35" s="592">
        <v>167</v>
      </c>
      <c r="D35" s="592">
        <v>8</v>
      </c>
      <c r="E35" s="592">
        <v>4.8</v>
      </c>
      <c r="F35" s="592">
        <v>4</v>
      </c>
      <c r="G35" s="592">
        <v>2.4</v>
      </c>
      <c r="H35" s="592">
        <v>3</v>
      </c>
      <c r="I35" s="592">
        <v>1.8</v>
      </c>
      <c r="J35" s="592" t="s">
        <v>124</v>
      </c>
      <c r="K35" s="592" t="s">
        <v>124</v>
      </c>
      <c r="L35" s="592" t="s">
        <v>67</v>
      </c>
      <c r="M35" s="592">
        <v>0.6</v>
      </c>
      <c r="N35" s="592" t="s">
        <v>124</v>
      </c>
      <c r="O35" s="592" t="s">
        <v>124</v>
      </c>
      <c r="P35" s="592" t="s">
        <v>124</v>
      </c>
      <c r="Q35" s="592" t="s">
        <v>124</v>
      </c>
    </row>
    <row r="36" spans="1:17">
      <c r="A36" s="1377"/>
      <c r="B36" s="893" t="s">
        <v>4</v>
      </c>
      <c r="C36" s="592">
        <v>108</v>
      </c>
      <c r="D36" s="592">
        <v>4</v>
      </c>
      <c r="E36" s="592">
        <v>3.7</v>
      </c>
      <c r="F36" s="592" t="s">
        <v>67</v>
      </c>
      <c r="G36" s="592">
        <v>1.9</v>
      </c>
      <c r="H36" s="592" t="s">
        <v>67</v>
      </c>
      <c r="I36" s="592">
        <v>0.9</v>
      </c>
      <c r="J36" s="592" t="s">
        <v>124</v>
      </c>
      <c r="K36" s="592" t="s">
        <v>124</v>
      </c>
      <c r="L36" s="592" t="s">
        <v>67</v>
      </c>
      <c r="M36" s="592">
        <v>0.9</v>
      </c>
      <c r="N36" s="592" t="s">
        <v>124</v>
      </c>
      <c r="O36" s="592" t="s">
        <v>124</v>
      </c>
      <c r="P36" s="592" t="s">
        <v>124</v>
      </c>
      <c r="Q36" s="592" t="s">
        <v>124</v>
      </c>
    </row>
    <row r="37" spans="1:17">
      <c r="A37" s="1377"/>
      <c r="B37" s="893" t="s">
        <v>7</v>
      </c>
      <c r="C37" s="592">
        <v>275</v>
      </c>
      <c r="D37" s="592">
        <v>12</v>
      </c>
      <c r="E37" s="592">
        <v>4.4000000000000004</v>
      </c>
      <c r="F37" s="592">
        <v>6</v>
      </c>
      <c r="G37" s="592">
        <v>2.2000000000000002</v>
      </c>
      <c r="H37" s="592">
        <v>4</v>
      </c>
      <c r="I37" s="592">
        <v>1.5</v>
      </c>
      <c r="J37" s="592" t="s">
        <v>124</v>
      </c>
      <c r="K37" s="592" t="s">
        <v>124</v>
      </c>
      <c r="L37" s="592" t="s">
        <v>67</v>
      </c>
      <c r="M37" s="592">
        <v>0.7</v>
      </c>
      <c r="N37" s="592" t="s">
        <v>124</v>
      </c>
      <c r="O37" s="592" t="s">
        <v>124</v>
      </c>
      <c r="P37" s="592" t="s">
        <v>124</v>
      </c>
      <c r="Q37" s="592" t="s">
        <v>124</v>
      </c>
    </row>
    <row r="38" spans="1:17">
      <c r="A38" s="1377" t="s">
        <v>216</v>
      </c>
      <c r="B38" s="892"/>
      <c r="C38" s="594"/>
      <c r="D38" s="594"/>
      <c r="E38" s="594"/>
      <c r="F38" s="594"/>
      <c r="G38" s="594"/>
      <c r="H38" s="594"/>
      <c r="I38" s="594"/>
      <c r="J38" s="594"/>
      <c r="K38" s="594"/>
      <c r="L38" s="594"/>
      <c r="M38" s="594"/>
      <c r="N38" s="594"/>
      <c r="O38" s="594"/>
      <c r="P38" s="594"/>
      <c r="Q38" s="594"/>
    </row>
    <row r="39" spans="1:17">
      <c r="A39" s="1377"/>
      <c r="B39" s="893" t="s">
        <v>3</v>
      </c>
      <c r="C39" s="592">
        <v>148</v>
      </c>
      <c r="D39" s="592">
        <v>3</v>
      </c>
      <c r="E39" s="592">
        <v>2</v>
      </c>
      <c r="F39" s="592" t="s">
        <v>67</v>
      </c>
      <c r="G39" s="592">
        <v>0.7</v>
      </c>
      <c r="H39" s="592" t="s">
        <v>67</v>
      </c>
      <c r="I39" s="592">
        <v>0.7</v>
      </c>
      <c r="J39" s="592" t="s">
        <v>124</v>
      </c>
      <c r="K39" s="592" t="s">
        <v>124</v>
      </c>
      <c r="L39" s="592" t="s">
        <v>124</v>
      </c>
      <c r="M39" s="592">
        <v>0</v>
      </c>
      <c r="N39" s="592" t="s">
        <v>67</v>
      </c>
      <c r="O39" s="592">
        <v>0.7</v>
      </c>
      <c r="P39" s="592" t="s">
        <v>124</v>
      </c>
      <c r="Q39" s="592" t="s">
        <v>124</v>
      </c>
    </row>
    <row r="40" spans="1:17">
      <c r="A40" s="1377"/>
      <c r="B40" s="893" t="s">
        <v>4</v>
      </c>
      <c r="C40" s="592">
        <v>96</v>
      </c>
      <c r="D40" s="592">
        <v>4</v>
      </c>
      <c r="E40" s="592">
        <v>4.2</v>
      </c>
      <c r="F40" s="592" t="s">
        <v>124</v>
      </c>
      <c r="G40" s="592">
        <v>0</v>
      </c>
      <c r="H40" s="592">
        <v>3</v>
      </c>
      <c r="I40" s="592">
        <v>3.1</v>
      </c>
      <c r="J40" s="592" t="s">
        <v>124</v>
      </c>
      <c r="K40" s="592" t="s">
        <v>124</v>
      </c>
      <c r="L40" s="592" t="s">
        <v>67</v>
      </c>
      <c r="M40" s="592">
        <v>1</v>
      </c>
      <c r="N40" s="592" t="s">
        <v>124</v>
      </c>
      <c r="O40" s="592">
        <v>0</v>
      </c>
      <c r="P40" s="592" t="s">
        <v>124</v>
      </c>
      <c r="Q40" s="592" t="s">
        <v>124</v>
      </c>
    </row>
    <row r="41" spans="1:17">
      <c r="A41" s="1377"/>
      <c r="B41" s="893" t="s">
        <v>7</v>
      </c>
      <c r="C41" s="592">
        <v>244</v>
      </c>
      <c r="D41" s="592">
        <v>7</v>
      </c>
      <c r="E41" s="592">
        <v>2.9</v>
      </c>
      <c r="F41" s="592" t="s">
        <v>67</v>
      </c>
      <c r="G41" s="592">
        <v>0.4</v>
      </c>
      <c r="H41" s="592">
        <v>4</v>
      </c>
      <c r="I41" s="592">
        <v>1.6</v>
      </c>
      <c r="J41" s="592" t="s">
        <v>124</v>
      </c>
      <c r="K41" s="592" t="s">
        <v>124</v>
      </c>
      <c r="L41" s="592" t="s">
        <v>67</v>
      </c>
      <c r="M41" s="592">
        <v>0.4</v>
      </c>
      <c r="N41" s="592" t="s">
        <v>67</v>
      </c>
      <c r="O41" s="592">
        <v>0.4</v>
      </c>
      <c r="P41" s="592" t="s">
        <v>124</v>
      </c>
      <c r="Q41" s="592" t="s">
        <v>124</v>
      </c>
    </row>
    <row r="42" spans="1:17">
      <c r="A42" s="560" t="s">
        <v>1616</v>
      </c>
    </row>
    <row r="43" spans="1:17">
      <c r="A43" s="964" t="s">
        <v>1913</v>
      </c>
    </row>
  </sheetData>
  <mergeCells count="21">
    <mergeCell ref="A22:A25"/>
    <mergeCell ref="A26:A29"/>
    <mergeCell ref="A30:A33"/>
    <mergeCell ref="A34:A37"/>
    <mergeCell ref="A38:A41"/>
    <mergeCell ref="A5:B5"/>
    <mergeCell ref="A6:A9"/>
    <mergeCell ref="A10:A13"/>
    <mergeCell ref="A14:A17"/>
    <mergeCell ref="A18:A21"/>
    <mergeCell ref="P3:Q3"/>
    <mergeCell ref="A1:Q1"/>
    <mergeCell ref="A2:A4"/>
    <mergeCell ref="B2:B4"/>
    <mergeCell ref="D2:Q2"/>
    <mergeCell ref="D3:E3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showGridLines="0" workbookViewId="0">
      <selection activeCell="A4" sqref="A4:F4"/>
    </sheetView>
  </sheetViews>
  <sheetFormatPr baseColWidth="10" defaultRowHeight="12.75"/>
  <cols>
    <col min="1" max="1" width="26.375" style="6" customWidth="1"/>
    <col min="2" max="37" width="7.375" style="6" customWidth="1"/>
    <col min="38" max="256" width="11" style="6"/>
    <col min="257" max="257" width="26.375" style="6" customWidth="1"/>
    <col min="258" max="293" width="7.375" style="6" customWidth="1"/>
    <col min="294" max="512" width="11" style="6"/>
    <col min="513" max="513" width="26.375" style="6" customWidth="1"/>
    <col min="514" max="549" width="7.375" style="6" customWidth="1"/>
    <col min="550" max="768" width="11" style="6"/>
    <col min="769" max="769" width="26.375" style="6" customWidth="1"/>
    <col min="770" max="805" width="7.375" style="6" customWidth="1"/>
    <col min="806" max="1024" width="11" style="6"/>
    <col min="1025" max="1025" width="26.375" style="6" customWidth="1"/>
    <col min="1026" max="1061" width="7.375" style="6" customWidth="1"/>
    <col min="1062" max="1280" width="11" style="6"/>
    <col min="1281" max="1281" width="26.375" style="6" customWidth="1"/>
    <col min="1282" max="1317" width="7.375" style="6" customWidth="1"/>
    <col min="1318" max="1536" width="11" style="6"/>
    <col min="1537" max="1537" width="26.375" style="6" customWidth="1"/>
    <col min="1538" max="1573" width="7.375" style="6" customWidth="1"/>
    <col min="1574" max="1792" width="11" style="6"/>
    <col min="1793" max="1793" width="26.375" style="6" customWidth="1"/>
    <col min="1794" max="1829" width="7.375" style="6" customWidth="1"/>
    <col min="1830" max="2048" width="11" style="6"/>
    <col min="2049" max="2049" width="26.375" style="6" customWidth="1"/>
    <col min="2050" max="2085" width="7.375" style="6" customWidth="1"/>
    <col min="2086" max="2304" width="11" style="6"/>
    <col min="2305" max="2305" width="26.375" style="6" customWidth="1"/>
    <col min="2306" max="2341" width="7.375" style="6" customWidth="1"/>
    <col min="2342" max="2560" width="11" style="6"/>
    <col min="2561" max="2561" width="26.375" style="6" customWidth="1"/>
    <col min="2562" max="2597" width="7.375" style="6" customWidth="1"/>
    <col min="2598" max="2816" width="11" style="6"/>
    <col min="2817" max="2817" width="26.375" style="6" customWidth="1"/>
    <col min="2818" max="2853" width="7.375" style="6" customWidth="1"/>
    <col min="2854" max="3072" width="11" style="6"/>
    <col min="3073" max="3073" width="26.375" style="6" customWidth="1"/>
    <col min="3074" max="3109" width="7.375" style="6" customWidth="1"/>
    <col min="3110" max="3328" width="11" style="6"/>
    <col min="3329" max="3329" width="26.375" style="6" customWidth="1"/>
    <col min="3330" max="3365" width="7.375" style="6" customWidth="1"/>
    <col min="3366" max="3584" width="11" style="6"/>
    <col min="3585" max="3585" width="26.375" style="6" customWidth="1"/>
    <col min="3586" max="3621" width="7.375" style="6" customWidth="1"/>
    <col min="3622" max="3840" width="11" style="6"/>
    <col min="3841" max="3841" width="26.375" style="6" customWidth="1"/>
    <col min="3842" max="3877" width="7.375" style="6" customWidth="1"/>
    <col min="3878" max="4096" width="11" style="6"/>
    <col min="4097" max="4097" width="26.375" style="6" customWidth="1"/>
    <col min="4098" max="4133" width="7.375" style="6" customWidth="1"/>
    <col min="4134" max="4352" width="11" style="6"/>
    <col min="4353" max="4353" width="26.375" style="6" customWidth="1"/>
    <col min="4354" max="4389" width="7.375" style="6" customWidth="1"/>
    <col min="4390" max="4608" width="11" style="6"/>
    <col min="4609" max="4609" width="26.375" style="6" customWidth="1"/>
    <col min="4610" max="4645" width="7.375" style="6" customWidth="1"/>
    <col min="4646" max="4864" width="11" style="6"/>
    <col min="4865" max="4865" width="26.375" style="6" customWidth="1"/>
    <col min="4866" max="4901" width="7.375" style="6" customWidth="1"/>
    <col min="4902" max="5120" width="11" style="6"/>
    <col min="5121" max="5121" width="26.375" style="6" customWidth="1"/>
    <col min="5122" max="5157" width="7.375" style="6" customWidth="1"/>
    <col min="5158" max="5376" width="11" style="6"/>
    <col min="5377" max="5377" width="26.375" style="6" customWidth="1"/>
    <col min="5378" max="5413" width="7.375" style="6" customWidth="1"/>
    <col min="5414" max="5632" width="11" style="6"/>
    <col min="5633" max="5633" width="26.375" style="6" customWidth="1"/>
    <col min="5634" max="5669" width="7.375" style="6" customWidth="1"/>
    <col min="5670" max="5888" width="11" style="6"/>
    <col min="5889" max="5889" width="26.375" style="6" customWidth="1"/>
    <col min="5890" max="5925" width="7.375" style="6" customWidth="1"/>
    <col min="5926" max="6144" width="11" style="6"/>
    <col min="6145" max="6145" width="26.375" style="6" customWidth="1"/>
    <col min="6146" max="6181" width="7.375" style="6" customWidth="1"/>
    <col min="6182" max="6400" width="11" style="6"/>
    <col min="6401" max="6401" width="26.375" style="6" customWidth="1"/>
    <col min="6402" max="6437" width="7.375" style="6" customWidth="1"/>
    <col min="6438" max="6656" width="11" style="6"/>
    <col min="6657" max="6657" width="26.375" style="6" customWidth="1"/>
    <col min="6658" max="6693" width="7.375" style="6" customWidth="1"/>
    <col min="6694" max="6912" width="11" style="6"/>
    <col min="6913" max="6913" width="26.375" style="6" customWidth="1"/>
    <col min="6914" max="6949" width="7.375" style="6" customWidth="1"/>
    <col min="6950" max="7168" width="11" style="6"/>
    <col min="7169" max="7169" width="26.375" style="6" customWidth="1"/>
    <col min="7170" max="7205" width="7.375" style="6" customWidth="1"/>
    <col min="7206" max="7424" width="11" style="6"/>
    <col min="7425" max="7425" width="26.375" style="6" customWidth="1"/>
    <col min="7426" max="7461" width="7.375" style="6" customWidth="1"/>
    <col min="7462" max="7680" width="11" style="6"/>
    <col min="7681" max="7681" width="26.375" style="6" customWidth="1"/>
    <col min="7682" max="7717" width="7.375" style="6" customWidth="1"/>
    <col min="7718" max="7936" width="11" style="6"/>
    <col min="7937" max="7937" width="26.375" style="6" customWidth="1"/>
    <col min="7938" max="7973" width="7.375" style="6" customWidth="1"/>
    <col min="7974" max="8192" width="11" style="6"/>
    <col min="8193" max="8193" width="26.375" style="6" customWidth="1"/>
    <col min="8194" max="8229" width="7.375" style="6" customWidth="1"/>
    <col min="8230" max="8448" width="11" style="6"/>
    <col min="8449" max="8449" width="26.375" style="6" customWidth="1"/>
    <col min="8450" max="8485" width="7.375" style="6" customWidth="1"/>
    <col min="8486" max="8704" width="11" style="6"/>
    <col min="8705" max="8705" width="26.375" style="6" customWidth="1"/>
    <col min="8706" max="8741" width="7.375" style="6" customWidth="1"/>
    <col min="8742" max="8960" width="11" style="6"/>
    <col min="8961" max="8961" width="26.375" style="6" customWidth="1"/>
    <col min="8962" max="8997" width="7.375" style="6" customWidth="1"/>
    <col min="8998" max="9216" width="11" style="6"/>
    <col min="9217" max="9217" width="26.375" style="6" customWidth="1"/>
    <col min="9218" max="9253" width="7.375" style="6" customWidth="1"/>
    <col min="9254" max="9472" width="11" style="6"/>
    <col min="9473" max="9473" width="26.375" style="6" customWidth="1"/>
    <col min="9474" max="9509" width="7.375" style="6" customWidth="1"/>
    <col min="9510" max="9728" width="11" style="6"/>
    <col min="9729" max="9729" width="26.375" style="6" customWidth="1"/>
    <col min="9730" max="9765" width="7.375" style="6" customWidth="1"/>
    <col min="9766" max="9984" width="11" style="6"/>
    <col min="9985" max="9985" width="26.375" style="6" customWidth="1"/>
    <col min="9986" max="10021" width="7.375" style="6" customWidth="1"/>
    <col min="10022" max="10240" width="11" style="6"/>
    <col min="10241" max="10241" width="26.375" style="6" customWidth="1"/>
    <col min="10242" max="10277" width="7.375" style="6" customWidth="1"/>
    <col min="10278" max="10496" width="11" style="6"/>
    <col min="10497" max="10497" width="26.375" style="6" customWidth="1"/>
    <col min="10498" max="10533" width="7.375" style="6" customWidth="1"/>
    <col min="10534" max="10752" width="11" style="6"/>
    <col min="10753" max="10753" width="26.375" style="6" customWidth="1"/>
    <col min="10754" max="10789" width="7.375" style="6" customWidth="1"/>
    <col min="10790" max="11008" width="11" style="6"/>
    <col min="11009" max="11009" width="26.375" style="6" customWidth="1"/>
    <col min="11010" max="11045" width="7.375" style="6" customWidth="1"/>
    <col min="11046" max="11264" width="11" style="6"/>
    <col min="11265" max="11265" width="26.375" style="6" customWidth="1"/>
    <col min="11266" max="11301" width="7.375" style="6" customWidth="1"/>
    <col min="11302" max="11520" width="11" style="6"/>
    <col min="11521" max="11521" width="26.375" style="6" customWidth="1"/>
    <col min="11522" max="11557" width="7.375" style="6" customWidth="1"/>
    <col min="11558" max="11776" width="11" style="6"/>
    <col min="11777" max="11777" width="26.375" style="6" customWidth="1"/>
    <col min="11778" max="11813" width="7.375" style="6" customWidth="1"/>
    <col min="11814" max="12032" width="11" style="6"/>
    <col min="12033" max="12033" width="26.375" style="6" customWidth="1"/>
    <col min="12034" max="12069" width="7.375" style="6" customWidth="1"/>
    <col min="12070" max="12288" width="11" style="6"/>
    <col min="12289" max="12289" width="26.375" style="6" customWidth="1"/>
    <col min="12290" max="12325" width="7.375" style="6" customWidth="1"/>
    <col min="12326" max="12544" width="11" style="6"/>
    <col min="12545" max="12545" width="26.375" style="6" customWidth="1"/>
    <col min="12546" max="12581" width="7.375" style="6" customWidth="1"/>
    <col min="12582" max="12800" width="11" style="6"/>
    <col min="12801" max="12801" width="26.375" style="6" customWidth="1"/>
    <col min="12802" max="12837" width="7.375" style="6" customWidth="1"/>
    <col min="12838" max="13056" width="11" style="6"/>
    <col min="13057" max="13057" width="26.375" style="6" customWidth="1"/>
    <col min="13058" max="13093" width="7.375" style="6" customWidth="1"/>
    <col min="13094" max="13312" width="11" style="6"/>
    <col min="13313" max="13313" width="26.375" style="6" customWidth="1"/>
    <col min="13314" max="13349" width="7.375" style="6" customWidth="1"/>
    <col min="13350" max="13568" width="11" style="6"/>
    <col min="13569" max="13569" width="26.375" style="6" customWidth="1"/>
    <col min="13570" max="13605" width="7.375" style="6" customWidth="1"/>
    <col min="13606" max="13824" width="11" style="6"/>
    <col min="13825" max="13825" width="26.375" style="6" customWidth="1"/>
    <col min="13826" max="13861" width="7.375" style="6" customWidth="1"/>
    <col min="13862" max="14080" width="11" style="6"/>
    <col min="14081" max="14081" width="26.375" style="6" customWidth="1"/>
    <col min="14082" max="14117" width="7.375" style="6" customWidth="1"/>
    <col min="14118" max="14336" width="11" style="6"/>
    <col min="14337" max="14337" width="26.375" style="6" customWidth="1"/>
    <col min="14338" max="14373" width="7.375" style="6" customWidth="1"/>
    <col min="14374" max="14592" width="11" style="6"/>
    <col min="14593" max="14593" width="26.375" style="6" customWidth="1"/>
    <col min="14594" max="14629" width="7.375" style="6" customWidth="1"/>
    <col min="14630" max="14848" width="11" style="6"/>
    <col min="14849" max="14849" width="26.375" style="6" customWidth="1"/>
    <col min="14850" max="14885" width="7.375" style="6" customWidth="1"/>
    <col min="14886" max="15104" width="11" style="6"/>
    <col min="15105" max="15105" width="26.375" style="6" customWidth="1"/>
    <col min="15106" max="15141" width="7.375" style="6" customWidth="1"/>
    <col min="15142" max="15360" width="11" style="6"/>
    <col min="15361" max="15361" width="26.375" style="6" customWidth="1"/>
    <col min="15362" max="15397" width="7.375" style="6" customWidth="1"/>
    <col min="15398" max="15616" width="11" style="6"/>
    <col min="15617" max="15617" width="26.375" style="6" customWidth="1"/>
    <col min="15618" max="15653" width="7.375" style="6" customWidth="1"/>
    <col min="15654" max="15872" width="11" style="6"/>
    <col min="15873" max="15873" width="26.375" style="6" customWidth="1"/>
    <col min="15874" max="15909" width="7.375" style="6" customWidth="1"/>
    <col min="15910" max="16128" width="11" style="6"/>
    <col min="16129" max="16129" width="26.375" style="6" customWidth="1"/>
    <col min="16130" max="16165" width="7.375" style="6" customWidth="1"/>
    <col min="16166" max="16384" width="11" style="6"/>
  </cols>
  <sheetData>
    <row r="1" spans="1:8" s="5" customFormat="1" ht="30" customHeight="1">
      <c r="A1" s="1135" t="s">
        <v>1904</v>
      </c>
      <c r="B1" s="1135"/>
      <c r="C1" s="1135"/>
      <c r="D1" s="1135"/>
      <c r="E1" s="1135"/>
      <c r="F1" s="1135"/>
      <c r="G1" s="4"/>
      <c r="H1" s="4"/>
    </row>
    <row r="2" spans="1:8">
      <c r="A2" s="26" t="s">
        <v>5</v>
      </c>
      <c r="B2" s="25">
        <v>2009</v>
      </c>
      <c r="C2" s="25">
        <v>2010</v>
      </c>
      <c r="D2" s="25">
        <v>2011</v>
      </c>
      <c r="E2" s="25">
        <v>2012</v>
      </c>
      <c r="F2" s="25">
        <v>2013</v>
      </c>
    </row>
    <row r="3" spans="1:8">
      <c r="A3" s="25" t="s">
        <v>40</v>
      </c>
      <c r="B3" s="842">
        <v>190</v>
      </c>
      <c r="C3" s="842">
        <v>194</v>
      </c>
      <c r="D3" s="842">
        <v>203</v>
      </c>
      <c r="E3" s="842">
        <v>222</v>
      </c>
      <c r="F3" s="842">
        <v>252</v>
      </c>
    </row>
    <row r="4" spans="1:8">
      <c r="A4" s="1128" t="s">
        <v>1924</v>
      </c>
      <c r="B4" s="1128"/>
      <c r="C4" s="1128"/>
      <c r="D4" s="1128"/>
      <c r="E4" s="1128"/>
      <c r="F4" s="1128"/>
    </row>
  </sheetData>
  <mergeCells count="2">
    <mergeCell ref="A1:F1"/>
    <mergeCell ref="A4:F4"/>
  </mergeCells>
  <pageMargins left="0.78740157499999996" right="0.78740157499999996" top="0.984251969" bottom="0.984251969" header="0.4921259845" footer="0.4921259845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4"/>
  <sheetViews>
    <sheetView workbookViewId="0">
      <selection sqref="A1:L1"/>
    </sheetView>
  </sheetViews>
  <sheetFormatPr baseColWidth="10" defaultColWidth="10.125" defaultRowHeight="14.25"/>
  <cols>
    <col min="1" max="1" width="10.25" style="171" customWidth="1"/>
    <col min="2" max="2" width="10.125" style="171"/>
    <col min="3" max="3" width="22.625" style="171" customWidth="1"/>
    <col min="4" max="16384" width="10.125" style="171"/>
  </cols>
  <sheetData>
    <row r="1" spans="1:12" ht="17.25" customHeight="1">
      <c r="A1" s="1385" t="s">
        <v>1843</v>
      </c>
      <c r="B1" s="1385"/>
      <c r="C1" s="1385"/>
      <c r="D1" s="1385"/>
      <c r="E1" s="1385"/>
      <c r="F1" s="1385"/>
      <c r="G1" s="1385"/>
      <c r="H1" s="1385"/>
      <c r="I1" s="1385"/>
      <c r="J1" s="1385"/>
      <c r="K1" s="1385"/>
      <c r="L1" s="1385"/>
    </row>
    <row r="2" spans="1:12">
      <c r="A2" s="1386" t="s">
        <v>519</v>
      </c>
      <c r="B2" s="1387"/>
      <c r="C2" s="1388"/>
      <c r="D2" s="194" t="s">
        <v>401</v>
      </c>
      <c r="E2" s="194"/>
      <c r="F2" s="194"/>
      <c r="G2" s="194" t="s">
        <v>520</v>
      </c>
      <c r="H2" s="194"/>
      <c r="I2" s="194"/>
      <c r="J2" s="194" t="s">
        <v>520</v>
      </c>
      <c r="K2" s="194"/>
      <c r="L2" s="194"/>
    </row>
    <row r="3" spans="1:12">
      <c r="A3" s="1389"/>
      <c r="B3" s="1390"/>
      <c r="C3" s="1391"/>
      <c r="D3" s="194" t="s">
        <v>395</v>
      </c>
      <c r="E3" s="194"/>
      <c r="F3" s="194"/>
      <c r="G3" s="194" t="s">
        <v>397</v>
      </c>
      <c r="H3" s="194"/>
      <c r="I3" s="194"/>
      <c r="J3" s="194" t="s">
        <v>396</v>
      </c>
      <c r="K3" s="194"/>
      <c r="L3" s="194"/>
    </row>
    <row r="4" spans="1:12">
      <c r="A4" s="1389"/>
      <c r="B4" s="1390"/>
      <c r="C4" s="1391"/>
      <c r="D4" s="195" t="s">
        <v>66</v>
      </c>
      <c r="E4" s="194" t="s">
        <v>389</v>
      </c>
      <c r="F4" s="194"/>
      <c r="G4" s="195" t="s">
        <v>66</v>
      </c>
      <c r="H4" s="194" t="s">
        <v>389</v>
      </c>
      <c r="I4" s="194"/>
      <c r="J4" s="195" t="s">
        <v>66</v>
      </c>
      <c r="K4" s="194" t="s">
        <v>389</v>
      </c>
      <c r="L4" s="194"/>
    </row>
    <row r="5" spans="1:12">
      <c r="A5" s="1392"/>
      <c r="B5" s="1393"/>
      <c r="C5" s="1394"/>
      <c r="D5" s="196"/>
      <c r="E5" s="195" t="s">
        <v>132</v>
      </c>
      <c r="F5" s="195" t="s">
        <v>72</v>
      </c>
      <c r="G5" s="196"/>
      <c r="H5" s="195" t="s">
        <v>132</v>
      </c>
      <c r="I5" s="195" t="s">
        <v>72</v>
      </c>
      <c r="J5" s="196"/>
      <c r="K5" s="195" t="s">
        <v>132</v>
      </c>
      <c r="L5" s="195" t="s">
        <v>72</v>
      </c>
    </row>
    <row r="6" spans="1:12">
      <c r="A6" s="1381" t="s">
        <v>7</v>
      </c>
      <c r="B6" s="1381"/>
      <c r="C6" s="1381"/>
      <c r="D6" s="598">
        <v>1732</v>
      </c>
      <c r="E6" s="598">
        <v>-7</v>
      </c>
      <c r="F6" s="599">
        <v>-0.40253018976423238</v>
      </c>
      <c r="G6" s="598">
        <v>1697</v>
      </c>
      <c r="H6" s="598">
        <v>-16</v>
      </c>
      <c r="I6" s="599">
        <v>-0.93403385872737887</v>
      </c>
      <c r="J6" s="598">
        <v>128</v>
      </c>
      <c r="K6" s="598">
        <v>43</v>
      </c>
      <c r="L6" s="599">
        <v>50.588235294117645</v>
      </c>
    </row>
    <row r="7" spans="1:12">
      <c r="A7" s="602" t="s">
        <v>518</v>
      </c>
      <c r="B7" s="602"/>
      <c r="C7" s="604"/>
      <c r="D7" s="600" t="s">
        <v>235</v>
      </c>
      <c r="E7" s="600" t="s">
        <v>235</v>
      </c>
      <c r="F7" s="601" t="s">
        <v>235</v>
      </c>
      <c r="G7" s="600" t="s">
        <v>235</v>
      </c>
      <c r="H7" s="600" t="s">
        <v>235</v>
      </c>
      <c r="I7" s="601" t="s">
        <v>235</v>
      </c>
      <c r="J7" s="600">
        <v>0</v>
      </c>
      <c r="K7" s="600" t="s">
        <v>235</v>
      </c>
      <c r="L7" s="601" t="s">
        <v>235</v>
      </c>
    </row>
    <row r="8" spans="1:12">
      <c r="A8" s="197" t="s">
        <v>409</v>
      </c>
      <c r="B8" s="197" t="s">
        <v>517</v>
      </c>
      <c r="C8" s="199"/>
      <c r="D8" s="600" t="s">
        <v>235</v>
      </c>
      <c r="E8" s="600" t="s">
        <v>235</v>
      </c>
      <c r="F8" s="601" t="s">
        <v>235</v>
      </c>
      <c r="G8" s="600" t="s">
        <v>235</v>
      </c>
      <c r="H8" s="600" t="s">
        <v>235</v>
      </c>
      <c r="I8" s="601" t="s">
        <v>235</v>
      </c>
      <c r="J8" s="600">
        <v>0</v>
      </c>
      <c r="K8" s="600" t="s">
        <v>235</v>
      </c>
      <c r="L8" s="601" t="s">
        <v>235</v>
      </c>
    </row>
    <row r="9" spans="1:12">
      <c r="A9" s="197" t="s">
        <v>409</v>
      </c>
      <c r="B9" s="197" t="s">
        <v>516</v>
      </c>
      <c r="C9" s="200"/>
      <c r="D9" s="600">
        <v>0</v>
      </c>
      <c r="E9" s="600">
        <v>0</v>
      </c>
      <c r="F9" s="601" t="s">
        <v>231</v>
      </c>
      <c r="G9" s="600">
        <v>0</v>
      </c>
      <c r="H9" s="600">
        <v>0</v>
      </c>
      <c r="I9" s="601" t="s">
        <v>231</v>
      </c>
      <c r="J9" s="600">
        <v>0</v>
      </c>
      <c r="K9" s="600">
        <v>0</v>
      </c>
      <c r="L9" s="601" t="s">
        <v>231</v>
      </c>
    </row>
    <row r="10" spans="1:12">
      <c r="A10" s="197" t="s">
        <v>409</v>
      </c>
      <c r="B10" s="197" t="s">
        <v>515</v>
      </c>
      <c r="C10" s="200"/>
      <c r="D10" s="600">
        <v>0</v>
      </c>
      <c r="E10" s="600">
        <v>0</v>
      </c>
      <c r="F10" s="601" t="s">
        <v>231</v>
      </c>
      <c r="G10" s="600">
        <v>0</v>
      </c>
      <c r="H10" s="600">
        <v>0</v>
      </c>
      <c r="I10" s="601" t="s">
        <v>231</v>
      </c>
      <c r="J10" s="600">
        <v>0</v>
      </c>
      <c r="K10" s="600">
        <v>0</v>
      </c>
      <c r="L10" s="601" t="s">
        <v>231</v>
      </c>
    </row>
    <row r="11" spans="1:12">
      <c r="A11" s="602" t="s">
        <v>514</v>
      </c>
      <c r="B11" s="602"/>
      <c r="C11" s="603"/>
      <c r="D11" s="600">
        <v>0</v>
      </c>
      <c r="E11" s="600">
        <v>0</v>
      </c>
      <c r="F11" s="601" t="s">
        <v>231</v>
      </c>
      <c r="G11" s="600">
        <v>0</v>
      </c>
      <c r="H11" s="600">
        <v>0</v>
      </c>
      <c r="I11" s="601" t="s">
        <v>231</v>
      </c>
      <c r="J11" s="600">
        <v>0</v>
      </c>
      <c r="K11" s="600">
        <v>0</v>
      </c>
      <c r="L11" s="601" t="s">
        <v>231</v>
      </c>
    </row>
    <row r="12" spans="1:12">
      <c r="A12" s="197" t="s">
        <v>409</v>
      </c>
      <c r="B12" s="197" t="s">
        <v>513</v>
      </c>
      <c r="C12" s="200"/>
      <c r="D12" s="600">
        <v>0</v>
      </c>
      <c r="E12" s="600">
        <v>0</v>
      </c>
      <c r="F12" s="601" t="s">
        <v>231</v>
      </c>
      <c r="G12" s="600">
        <v>0</v>
      </c>
      <c r="H12" s="600">
        <v>0</v>
      </c>
      <c r="I12" s="601" t="s">
        <v>231</v>
      </c>
      <c r="J12" s="600">
        <v>0</v>
      </c>
      <c r="K12" s="600">
        <v>0</v>
      </c>
      <c r="L12" s="601" t="s">
        <v>231</v>
      </c>
    </row>
    <row r="13" spans="1:12">
      <c r="A13" s="197" t="s">
        <v>409</v>
      </c>
      <c r="B13" s="197" t="s">
        <v>512</v>
      </c>
      <c r="C13" s="200"/>
      <c r="D13" s="600">
        <v>0</v>
      </c>
      <c r="E13" s="600">
        <v>0</v>
      </c>
      <c r="F13" s="601" t="s">
        <v>231</v>
      </c>
      <c r="G13" s="600">
        <v>0</v>
      </c>
      <c r="H13" s="600">
        <v>0</v>
      </c>
      <c r="I13" s="601" t="s">
        <v>231</v>
      </c>
      <c r="J13" s="600">
        <v>0</v>
      </c>
      <c r="K13" s="600">
        <v>0</v>
      </c>
      <c r="L13" s="601" t="s">
        <v>231</v>
      </c>
    </row>
    <row r="14" spans="1:12">
      <c r="A14" s="197" t="s">
        <v>409</v>
      </c>
      <c r="B14" s="197" t="s">
        <v>511</v>
      </c>
      <c r="C14" s="200"/>
      <c r="D14" s="600">
        <v>0</v>
      </c>
      <c r="E14" s="600">
        <v>0</v>
      </c>
      <c r="F14" s="601" t="s">
        <v>231</v>
      </c>
      <c r="G14" s="600">
        <v>0</v>
      </c>
      <c r="H14" s="600">
        <v>0</v>
      </c>
      <c r="I14" s="601" t="s">
        <v>231</v>
      </c>
      <c r="J14" s="600">
        <v>0</v>
      </c>
      <c r="K14" s="600">
        <v>0</v>
      </c>
      <c r="L14" s="601" t="s">
        <v>231</v>
      </c>
    </row>
    <row r="15" spans="1:12">
      <c r="A15" s="197" t="s">
        <v>409</v>
      </c>
      <c r="B15" s="197" t="s">
        <v>510</v>
      </c>
      <c r="C15" s="198"/>
      <c r="D15" s="600">
        <v>0</v>
      </c>
      <c r="E15" s="600">
        <v>0</v>
      </c>
      <c r="F15" s="601" t="s">
        <v>231</v>
      </c>
      <c r="G15" s="600">
        <v>0</v>
      </c>
      <c r="H15" s="600">
        <v>0</v>
      </c>
      <c r="I15" s="601" t="s">
        <v>231</v>
      </c>
      <c r="J15" s="600">
        <v>0</v>
      </c>
      <c r="K15" s="600">
        <v>0</v>
      </c>
      <c r="L15" s="601" t="s">
        <v>231</v>
      </c>
    </row>
    <row r="16" spans="1:12">
      <c r="A16" s="197" t="s">
        <v>409</v>
      </c>
      <c r="B16" s="197" t="s">
        <v>509</v>
      </c>
      <c r="C16" s="199"/>
      <c r="D16" s="600">
        <v>0</v>
      </c>
      <c r="E16" s="600">
        <v>0</v>
      </c>
      <c r="F16" s="601" t="s">
        <v>231</v>
      </c>
      <c r="G16" s="600">
        <v>0</v>
      </c>
      <c r="H16" s="600">
        <v>0</v>
      </c>
      <c r="I16" s="601" t="s">
        <v>231</v>
      </c>
      <c r="J16" s="600">
        <v>0</v>
      </c>
      <c r="K16" s="600">
        <v>0</v>
      </c>
      <c r="L16" s="601" t="s">
        <v>231</v>
      </c>
    </row>
    <row r="17" spans="1:12">
      <c r="A17" s="1382" t="s">
        <v>508</v>
      </c>
      <c r="B17" s="1383"/>
      <c r="C17" s="1384"/>
      <c r="D17" s="600">
        <v>633</v>
      </c>
      <c r="E17" s="600">
        <v>11</v>
      </c>
      <c r="F17" s="601">
        <v>1.7684887459807075</v>
      </c>
      <c r="G17" s="600">
        <v>633</v>
      </c>
      <c r="H17" s="600">
        <v>11</v>
      </c>
      <c r="I17" s="601">
        <v>1.7684887459807075</v>
      </c>
      <c r="J17" s="600">
        <v>6</v>
      </c>
      <c r="K17" s="600" t="s">
        <v>235</v>
      </c>
      <c r="L17" s="601" t="s">
        <v>235</v>
      </c>
    </row>
    <row r="18" spans="1:12">
      <c r="A18" s="197" t="s">
        <v>409</v>
      </c>
      <c r="B18" s="197" t="s">
        <v>507</v>
      </c>
      <c r="C18" s="200"/>
      <c r="D18" s="600">
        <v>13</v>
      </c>
      <c r="E18" s="600">
        <v>-9</v>
      </c>
      <c r="F18" s="601">
        <v>-40.909090909090914</v>
      </c>
      <c r="G18" s="600">
        <v>13</v>
      </c>
      <c r="H18" s="600">
        <v>-9</v>
      </c>
      <c r="I18" s="601">
        <v>-40.909090909090914</v>
      </c>
      <c r="J18" s="600">
        <v>3</v>
      </c>
      <c r="K18" s="600" t="s">
        <v>235</v>
      </c>
      <c r="L18" s="601" t="s">
        <v>235</v>
      </c>
    </row>
    <row r="19" spans="1:12">
      <c r="A19" s="197" t="s">
        <v>409</v>
      </c>
      <c r="B19" s="197" t="s">
        <v>506</v>
      </c>
      <c r="C19" s="200"/>
      <c r="D19" s="600">
        <v>0</v>
      </c>
      <c r="E19" s="600">
        <v>0</v>
      </c>
      <c r="F19" s="601" t="s">
        <v>231</v>
      </c>
      <c r="G19" s="600">
        <v>0</v>
      </c>
      <c r="H19" s="600">
        <v>0</v>
      </c>
      <c r="I19" s="601" t="s">
        <v>231</v>
      </c>
      <c r="J19" s="600">
        <v>0</v>
      </c>
      <c r="K19" s="600">
        <v>0</v>
      </c>
      <c r="L19" s="601" t="s">
        <v>231</v>
      </c>
    </row>
    <row r="20" spans="1:12">
      <c r="A20" s="197" t="s">
        <v>409</v>
      </c>
      <c r="B20" s="197" t="s">
        <v>505</v>
      </c>
      <c r="C20" s="198"/>
      <c r="D20" s="600">
        <v>0</v>
      </c>
      <c r="E20" s="600">
        <v>0</v>
      </c>
      <c r="F20" s="601" t="s">
        <v>231</v>
      </c>
      <c r="G20" s="600">
        <v>0</v>
      </c>
      <c r="H20" s="600">
        <v>0</v>
      </c>
      <c r="I20" s="601" t="s">
        <v>231</v>
      </c>
      <c r="J20" s="600">
        <v>0</v>
      </c>
      <c r="K20" s="600">
        <v>0</v>
      </c>
      <c r="L20" s="601" t="s">
        <v>231</v>
      </c>
    </row>
    <row r="21" spans="1:12">
      <c r="A21" s="197" t="s">
        <v>409</v>
      </c>
      <c r="B21" s="197" t="s">
        <v>504</v>
      </c>
      <c r="C21" s="199"/>
      <c r="D21" s="600">
        <v>0</v>
      </c>
      <c r="E21" s="600">
        <v>0</v>
      </c>
      <c r="F21" s="601" t="s">
        <v>231</v>
      </c>
      <c r="G21" s="600">
        <v>0</v>
      </c>
      <c r="H21" s="600">
        <v>0</v>
      </c>
      <c r="I21" s="601" t="s">
        <v>231</v>
      </c>
      <c r="J21" s="600">
        <v>0</v>
      </c>
      <c r="K21" s="600">
        <v>0</v>
      </c>
      <c r="L21" s="601" t="s">
        <v>231</v>
      </c>
    </row>
    <row r="22" spans="1:12">
      <c r="A22" s="197" t="s">
        <v>409</v>
      </c>
      <c r="B22" s="197" t="s">
        <v>503</v>
      </c>
      <c r="C22" s="200"/>
      <c r="D22" s="600">
        <v>0</v>
      </c>
      <c r="E22" s="600">
        <v>0</v>
      </c>
      <c r="F22" s="601" t="s">
        <v>231</v>
      </c>
      <c r="G22" s="600">
        <v>0</v>
      </c>
      <c r="H22" s="600">
        <v>0</v>
      </c>
      <c r="I22" s="601" t="s">
        <v>231</v>
      </c>
      <c r="J22" s="600">
        <v>0</v>
      </c>
      <c r="K22" s="600">
        <v>0</v>
      </c>
      <c r="L22" s="601" t="s">
        <v>231</v>
      </c>
    </row>
    <row r="23" spans="1:12">
      <c r="A23" s="197" t="s">
        <v>409</v>
      </c>
      <c r="B23" s="197" t="s">
        <v>502</v>
      </c>
      <c r="C23" s="200"/>
      <c r="D23" s="600">
        <v>0</v>
      </c>
      <c r="E23" s="600">
        <v>0</v>
      </c>
      <c r="F23" s="601" t="s">
        <v>231</v>
      </c>
      <c r="G23" s="600">
        <v>0</v>
      </c>
      <c r="H23" s="600">
        <v>0</v>
      </c>
      <c r="I23" s="601" t="s">
        <v>231</v>
      </c>
      <c r="J23" s="600">
        <v>0</v>
      </c>
      <c r="K23" s="600">
        <v>0</v>
      </c>
      <c r="L23" s="601" t="s">
        <v>231</v>
      </c>
    </row>
    <row r="24" spans="1:12">
      <c r="A24" s="197" t="s">
        <v>409</v>
      </c>
      <c r="B24" s="197" t="s">
        <v>501</v>
      </c>
      <c r="C24" s="199"/>
      <c r="D24" s="600">
        <v>0</v>
      </c>
      <c r="E24" s="600">
        <v>0</v>
      </c>
      <c r="F24" s="601" t="s">
        <v>231</v>
      </c>
      <c r="G24" s="600">
        <v>0</v>
      </c>
      <c r="H24" s="600">
        <v>0</v>
      </c>
      <c r="I24" s="601" t="s">
        <v>231</v>
      </c>
      <c r="J24" s="600">
        <v>0</v>
      </c>
      <c r="K24" s="600">
        <v>0</v>
      </c>
      <c r="L24" s="601" t="s">
        <v>231</v>
      </c>
    </row>
    <row r="25" spans="1:12">
      <c r="A25" s="197" t="s">
        <v>409</v>
      </c>
      <c r="B25" s="197" t="s">
        <v>500</v>
      </c>
      <c r="C25" s="200"/>
      <c r="D25" s="600">
        <v>0</v>
      </c>
      <c r="E25" s="600">
        <v>0</v>
      </c>
      <c r="F25" s="601" t="s">
        <v>231</v>
      </c>
      <c r="G25" s="600">
        <v>0</v>
      </c>
      <c r="H25" s="600">
        <v>0</v>
      </c>
      <c r="I25" s="601" t="s">
        <v>231</v>
      </c>
      <c r="J25" s="600">
        <v>0</v>
      </c>
      <c r="K25" s="600">
        <v>0</v>
      </c>
      <c r="L25" s="601" t="s">
        <v>231</v>
      </c>
    </row>
    <row r="26" spans="1:12">
      <c r="A26" s="197" t="s">
        <v>409</v>
      </c>
      <c r="B26" s="197" t="s">
        <v>499</v>
      </c>
      <c r="C26" s="200"/>
      <c r="D26" s="600" t="s">
        <v>235</v>
      </c>
      <c r="E26" s="600" t="s">
        <v>235</v>
      </c>
      <c r="F26" s="601" t="s">
        <v>231</v>
      </c>
      <c r="G26" s="600" t="s">
        <v>235</v>
      </c>
      <c r="H26" s="600" t="s">
        <v>235</v>
      </c>
      <c r="I26" s="601" t="s">
        <v>231</v>
      </c>
      <c r="J26" s="600">
        <v>0</v>
      </c>
      <c r="K26" s="600">
        <v>0</v>
      </c>
      <c r="L26" s="601" t="s">
        <v>231</v>
      </c>
    </row>
    <row r="27" spans="1:12">
      <c r="A27" s="197" t="s">
        <v>409</v>
      </c>
      <c r="B27" s="197" t="s">
        <v>498</v>
      </c>
      <c r="C27" s="199"/>
      <c r="D27" s="600">
        <v>0</v>
      </c>
      <c r="E27" s="600">
        <v>0</v>
      </c>
      <c r="F27" s="601" t="s">
        <v>231</v>
      </c>
      <c r="G27" s="600">
        <v>0</v>
      </c>
      <c r="H27" s="600">
        <v>0</v>
      </c>
      <c r="I27" s="601" t="s">
        <v>231</v>
      </c>
      <c r="J27" s="600">
        <v>0</v>
      </c>
      <c r="K27" s="600">
        <v>0</v>
      </c>
      <c r="L27" s="601" t="s">
        <v>231</v>
      </c>
    </row>
    <row r="28" spans="1:12">
      <c r="A28" s="197" t="s">
        <v>409</v>
      </c>
      <c r="B28" s="197" t="s">
        <v>497</v>
      </c>
      <c r="C28" s="200"/>
      <c r="D28" s="600" t="s">
        <v>235</v>
      </c>
      <c r="E28" s="600" t="s">
        <v>235</v>
      </c>
      <c r="F28" s="601" t="s">
        <v>235</v>
      </c>
      <c r="G28" s="600" t="s">
        <v>235</v>
      </c>
      <c r="H28" s="600" t="s">
        <v>235</v>
      </c>
      <c r="I28" s="601" t="s">
        <v>235</v>
      </c>
      <c r="J28" s="600">
        <v>0</v>
      </c>
      <c r="K28" s="600">
        <v>0</v>
      </c>
      <c r="L28" s="601" t="s">
        <v>231</v>
      </c>
    </row>
    <row r="29" spans="1:12">
      <c r="A29" s="197" t="s">
        <v>409</v>
      </c>
      <c r="B29" s="197" t="s">
        <v>496</v>
      </c>
      <c r="C29" s="200"/>
      <c r="D29" s="600">
        <v>0</v>
      </c>
      <c r="E29" s="600">
        <v>0</v>
      </c>
      <c r="F29" s="601" t="s">
        <v>231</v>
      </c>
      <c r="G29" s="600">
        <v>0</v>
      </c>
      <c r="H29" s="600">
        <v>0</v>
      </c>
      <c r="I29" s="601" t="s">
        <v>231</v>
      </c>
      <c r="J29" s="600">
        <v>0</v>
      </c>
      <c r="K29" s="600">
        <v>0</v>
      </c>
      <c r="L29" s="601" t="s">
        <v>231</v>
      </c>
    </row>
    <row r="30" spans="1:12">
      <c r="A30" s="197" t="s">
        <v>409</v>
      </c>
      <c r="B30" s="197" t="s">
        <v>495</v>
      </c>
      <c r="C30" s="199"/>
      <c r="D30" s="600" t="s">
        <v>235</v>
      </c>
      <c r="E30" s="600" t="s">
        <v>235</v>
      </c>
      <c r="F30" s="601" t="s">
        <v>231</v>
      </c>
      <c r="G30" s="600" t="s">
        <v>235</v>
      </c>
      <c r="H30" s="600" t="s">
        <v>235</v>
      </c>
      <c r="I30" s="601" t="s">
        <v>231</v>
      </c>
      <c r="J30" s="600">
        <v>0</v>
      </c>
      <c r="K30" s="600">
        <v>0</v>
      </c>
      <c r="L30" s="601" t="s">
        <v>231</v>
      </c>
    </row>
    <row r="31" spans="1:12">
      <c r="A31" s="197" t="s">
        <v>409</v>
      </c>
      <c r="B31" s="197" t="s">
        <v>494</v>
      </c>
      <c r="C31" s="200"/>
      <c r="D31" s="600" t="s">
        <v>235</v>
      </c>
      <c r="E31" s="600" t="s">
        <v>235</v>
      </c>
      <c r="F31" s="601" t="s">
        <v>235</v>
      </c>
      <c r="G31" s="600" t="s">
        <v>235</v>
      </c>
      <c r="H31" s="600" t="s">
        <v>235</v>
      </c>
      <c r="I31" s="601" t="s">
        <v>235</v>
      </c>
      <c r="J31" s="600">
        <v>0</v>
      </c>
      <c r="K31" s="600">
        <v>0</v>
      </c>
      <c r="L31" s="601" t="s">
        <v>231</v>
      </c>
    </row>
    <row r="32" spans="1:12">
      <c r="A32" s="197" t="s">
        <v>409</v>
      </c>
      <c r="B32" s="197" t="s">
        <v>493</v>
      </c>
      <c r="C32" s="200"/>
      <c r="D32" s="600">
        <v>0</v>
      </c>
      <c r="E32" s="600" t="s">
        <v>235</v>
      </c>
      <c r="F32" s="601" t="s">
        <v>235</v>
      </c>
      <c r="G32" s="600">
        <v>0</v>
      </c>
      <c r="H32" s="600" t="s">
        <v>235</v>
      </c>
      <c r="I32" s="601" t="s">
        <v>235</v>
      </c>
      <c r="J32" s="600">
        <v>0</v>
      </c>
      <c r="K32" s="600">
        <v>0</v>
      </c>
      <c r="L32" s="601" t="s">
        <v>231</v>
      </c>
    </row>
    <row r="33" spans="1:12">
      <c r="A33" s="197" t="s">
        <v>409</v>
      </c>
      <c r="B33" s="197" t="s">
        <v>492</v>
      </c>
      <c r="C33" s="199"/>
      <c r="D33" s="600">
        <v>14</v>
      </c>
      <c r="E33" s="600">
        <v>7</v>
      </c>
      <c r="F33" s="601">
        <v>100</v>
      </c>
      <c r="G33" s="600">
        <v>14</v>
      </c>
      <c r="H33" s="600">
        <v>7</v>
      </c>
      <c r="I33" s="601">
        <v>100</v>
      </c>
      <c r="J33" s="600">
        <v>0</v>
      </c>
      <c r="K33" s="600">
        <v>0</v>
      </c>
      <c r="L33" s="601" t="s">
        <v>231</v>
      </c>
    </row>
    <row r="34" spans="1:12">
      <c r="A34" s="197" t="s">
        <v>409</v>
      </c>
      <c r="B34" s="197" t="s">
        <v>491</v>
      </c>
      <c r="C34" s="200"/>
      <c r="D34" s="600">
        <v>6</v>
      </c>
      <c r="E34" s="600">
        <v>-2</v>
      </c>
      <c r="F34" s="601">
        <v>-25</v>
      </c>
      <c r="G34" s="600">
        <v>6</v>
      </c>
      <c r="H34" s="600">
        <v>-2</v>
      </c>
      <c r="I34" s="601">
        <v>-25</v>
      </c>
      <c r="J34" s="600">
        <v>0</v>
      </c>
      <c r="K34" s="600">
        <v>0</v>
      </c>
      <c r="L34" s="601" t="s">
        <v>231</v>
      </c>
    </row>
    <row r="35" spans="1:12">
      <c r="A35" s="197" t="s">
        <v>409</v>
      </c>
      <c r="B35" s="197" t="s">
        <v>490</v>
      </c>
      <c r="C35" s="199"/>
      <c r="D35" s="600" t="s">
        <v>235</v>
      </c>
      <c r="E35" s="600" t="s">
        <v>235</v>
      </c>
      <c r="F35" s="601" t="s">
        <v>235</v>
      </c>
      <c r="G35" s="600" t="s">
        <v>235</v>
      </c>
      <c r="H35" s="600" t="s">
        <v>235</v>
      </c>
      <c r="I35" s="601" t="s">
        <v>235</v>
      </c>
      <c r="J35" s="600">
        <v>0</v>
      </c>
      <c r="K35" s="600">
        <v>0</v>
      </c>
      <c r="L35" s="601" t="s">
        <v>231</v>
      </c>
    </row>
    <row r="36" spans="1:12">
      <c r="A36" s="197" t="s">
        <v>409</v>
      </c>
      <c r="B36" s="197" t="s">
        <v>489</v>
      </c>
      <c r="C36" s="200"/>
      <c r="D36" s="600">
        <v>4</v>
      </c>
      <c r="E36" s="600" t="s">
        <v>235</v>
      </c>
      <c r="F36" s="601" t="s">
        <v>235</v>
      </c>
      <c r="G36" s="600">
        <v>4</v>
      </c>
      <c r="H36" s="600" t="s">
        <v>235</v>
      </c>
      <c r="I36" s="601" t="s">
        <v>235</v>
      </c>
      <c r="J36" s="600">
        <v>0</v>
      </c>
      <c r="K36" s="600">
        <v>0</v>
      </c>
      <c r="L36" s="601" t="s">
        <v>231</v>
      </c>
    </row>
    <row r="37" spans="1:12">
      <c r="A37" s="197" t="s">
        <v>409</v>
      </c>
      <c r="B37" s="197" t="s">
        <v>488</v>
      </c>
      <c r="C37" s="200"/>
      <c r="D37" s="600">
        <v>585</v>
      </c>
      <c r="E37" s="600">
        <v>23</v>
      </c>
      <c r="F37" s="601">
        <v>4.092526690391459</v>
      </c>
      <c r="G37" s="600">
        <v>585</v>
      </c>
      <c r="H37" s="600">
        <v>23</v>
      </c>
      <c r="I37" s="601">
        <v>4.092526690391459</v>
      </c>
      <c r="J37" s="600" t="s">
        <v>235</v>
      </c>
      <c r="K37" s="600" t="s">
        <v>235</v>
      </c>
      <c r="L37" s="601" t="s">
        <v>231</v>
      </c>
    </row>
    <row r="38" spans="1:12">
      <c r="A38" s="197" t="s">
        <v>409</v>
      </c>
      <c r="B38" s="197" t="s">
        <v>487</v>
      </c>
      <c r="C38" s="200"/>
      <c r="D38" s="600">
        <v>0</v>
      </c>
      <c r="E38" s="600">
        <v>0</v>
      </c>
      <c r="F38" s="601" t="s">
        <v>231</v>
      </c>
      <c r="G38" s="600">
        <v>0</v>
      </c>
      <c r="H38" s="600">
        <v>0</v>
      </c>
      <c r="I38" s="601" t="s">
        <v>231</v>
      </c>
      <c r="J38" s="600">
        <v>0</v>
      </c>
      <c r="K38" s="600">
        <v>0</v>
      </c>
      <c r="L38" s="601" t="s">
        <v>231</v>
      </c>
    </row>
    <row r="39" spans="1:12">
      <c r="A39" s="197" t="s">
        <v>409</v>
      </c>
      <c r="B39" s="197" t="s">
        <v>486</v>
      </c>
      <c r="C39" s="200"/>
      <c r="D39" s="600">
        <v>0</v>
      </c>
      <c r="E39" s="600" t="s">
        <v>235</v>
      </c>
      <c r="F39" s="601" t="s">
        <v>235</v>
      </c>
      <c r="G39" s="600">
        <v>0</v>
      </c>
      <c r="H39" s="600" t="s">
        <v>235</v>
      </c>
      <c r="I39" s="601" t="s">
        <v>235</v>
      </c>
      <c r="J39" s="600">
        <v>0</v>
      </c>
      <c r="K39" s="600">
        <v>0</v>
      </c>
      <c r="L39" s="601" t="s">
        <v>231</v>
      </c>
    </row>
    <row r="40" spans="1:12">
      <c r="A40" s="197" t="s">
        <v>409</v>
      </c>
      <c r="B40" s="197" t="s">
        <v>485</v>
      </c>
      <c r="C40" s="200"/>
      <c r="D40" s="600" t="s">
        <v>235</v>
      </c>
      <c r="E40" s="600" t="s">
        <v>235</v>
      </c>
      <c r="F40" s="601" t="s">
        <v>235</v>
      </c>
      <c r="G40" s="600" t="s">
        <v>235</v>
      </c>
      <c r="H40" s="600" t="s">
        <v>235</v>
      </c>
      <c r="I40" s="601" t="s">
        <v>235</v>
      </c>
      <c r="J40" s="600">
        <v>0</v>
      </c>
      <c r="K40" s="600" t="s">
        <v>235</v>
      </c>
      <c r="L40" s="601" t="s">
        <v>235</v>
      </c>
    </row>
    <row r="41" spans="1:12">
      <c r="A41" s="197" t="s">
        <v>409</v>
      </c>
      <c r="B41" s="197" t="s">
        <v>484</v>
      </c>
      <c r="C41" s="200"/>
      <c r="D41" s="600" t="s">
        <v>235</v>
      </c>
      <c r="E41" s="600" t="s">
        <v>235</v>
      </c>
      <c r="F41" s="601" t="s">
        <v>235</v>
      </c>
      <c r="G41" s="600" t="s">
        <v>235</v>
      </c>
      <c r="H41" s="600" t="s">
        <v>235</v>
      </c>
      <c r="I41" s="601" t="s">
        <v>235</v>
      </c>
      <c r="J41" s="600">
        <v>0</v>
      </c>
      <c r="K41" s="600">
        <v>0</v>
      </c>
      <c r="L41" s="601" t="s">
        <v>231</v>
      </c>
    </row>
    <row r="42" spans="1:12">
      <c r="A42" s="1382" t="s">
        <v>483</v>
      </c>
      <c r="B42" s="1383"/>
      <c r="C42" s="1384"/>
      <c r="D42" s="600">
        <v>29</v>
      </c>
      <c r="E42" s="600">
        <v>4</v>
      </c>
      <c r="F42" s="601">
        <v>16</v>
      </c>
      <c r="G42" s="600">
        <v>29</v>
      </c>
      <c r="H42" s="600">
        <v>4</v>
      </c>
      <c r="I42" s="601">
        <v>16</v>
      </c>
      <c r="J42" s="600">
        <v>0</v>
      </c>
      <c r="K42" s="600">
        <v>0</v>
      </c>
      <c r="L42" s="601" t="s">
        <v>231</v>
      </c>
    </row>
    <row r="43" spans="1:12">
      <c r="A43" s="197" t="s">
        <v>409</v>
      </c>
      <c r="B43" s="197" t="s">
        <v>482</v>
      </c>
      <c r="C43" s="200"/>
      <c r="D43" s="600">
        <v>29</v>
      </c>
      <c r="E43" s="600">
        <v>4</v>
      </c>
      <c r="F43" s="601">
        <v>16</v>
      </c>
      <c r="G43" s="600">
        <v>29</v>
      </c>
      <c r="H43" s="600">
        <v>4</v>
      </c>
      <c r="I43" s="601">
        <v>16</v>
      </c>
      <c r="J43" s="600">
        <v>0</v>
      </c>
      <c r="K43" s="600">
        <v>0</v>
      </c>
      <c r="L43" s="601" t="s">
        <v>231</v>
      </c>
    </row>
    <row r="44" spans="1:12">
      <c r="A44" s="1382" t="s">
        <v>481</v>
      </c>
      <c r="B44" s="1383"/>
      <c r="C44" s="1384"/>
      <c r="D44" s="600" t="s">
        <v>235</v>
      </c>
      <c r="E44" s="600" t="s">
        <v>235</v>
      </c>
      <c r="F44" s="601" t="s">
        <v>235</v>
      </c>
      <c r="G44" s="600" t="s">
        <v>235</v>
      </c>
      <c r="H44" s="600" t="s">
        <v>235</v>
      </c>
      <c r="I44" s="601" t="s">
        <v>235</v>
      </c>
      <c r="J44" s="600">
        <v>0</v>
      </c>
      <c r="K44" s="600">
        <v>0</v>
      </c>
      <c r="L44" s="601" t="s">
        <v>231</v>
      </c>
    </row>
    <row r="45" spans="1:12">
      <c r="A45" s="197" t="s">
        <v>409</v>
      </c>
      <c r="B45" s="197" t="s">
        <v>480</v>
      </c>
      <c r="C45" s="200"/>
      <c r="D45" s="600" t="s">
        <v>235</v>
      </c>
      <c r="E45" s="600" t="s">
        <v>235</v>
      </c>
      <c r="F45" s="601" t="s">
        <v>235</v>
      </c>
      <c r="G45" s="600" t="s">
        <v>235</v>
      </c>
      <c r="H45" s="600" t="s">
        <v>235</v>
      </c>
      <c r="I45" s="601" t="s">
        <v>235</v>
      </c>
      <c r="J45" s="600">
        <v>0</v>
      </c>
      <c r="K45" s="600">
        <v>0</v>
      </c>
      <c r="L45" s="601" t="s">
        <v>231</v>
      </c>
    </row>
    <row r="46" spans="1:12">
      <c r="A46" s="197" t="s">
        <v>409</v>
      </c>
      <c r="B46" s="197" t="s">
        <v>479</v>
      </c>
      <c r="C46" s="200"/>
      <c r="D46" s="600">
        <v>0</v>
      </c>
      <c r="E46" s="600" t="s">
        <v>235</v>
      </c>
      <c r="F46" s="601" t="s">
        <v>235</v>
      </c>
      <c r="G46" s="600">
        <v>0</v>
      </c>
      <c r="H46" s="600" t="s">
        <v>235</v>
      </c>
      <c r="I46" s="601" t="s">
        <v>235</v>
      </c>
      <c r="J46" s="600">
        <v>0</v>
      </c>
      <c r="K46" s="600">
        <v>0</v>
      </c>
      <c r="L46" s="601" t="s">
        <v>231</v>
      </c>
    </row>
    <row r="47" spans="1:12">
      <c r="A47" s="197" t="s">
        <v>409</v>
      </c>
      <c r="B47" s="197" t="s">
        <v>478</v>
      </c>
      <c r="C47" s="200"/>
      <c r="D47" s="600">
        <v>0</v>
      </c>
      <c r="E47" s="600">
        <v>0</v>
      </c>
      <c r="F47" s="601" t="s">
        <v>231</v>
      </c>
      <c r="G47" s="600">
        <v>0</v>
      </c>
      <c r="H47" s="600">
        <v>0</v>
      </c>
      <c r="I47" s="601" t="s">
        <v>231</v>
      </c>
      <c r="J47" s="600">
        <v>0</v>
      </c>
      <c r="K47" s="600">
        <v>0</v>
      </c>
      <c r="L47" s="601" t="s">
        <v>231</v>
      </c>
    </row>
    <row r="48" spans="1:12">
      <c r="A48" s="197" t="s">
        <v>409</v>
      </c>
      <c r="B48" s="197" t="s">
        <v>477</v>
      </c>
      <c r="C48" s="200"/>
      <c r="D48" s="600">
        <v>0</v>
      </c>
      <c r="E48" s="600">
        <v>0</v>
      </c>
      <c r="F48" s="601" t="s">
        <v>231</v>
      </c>
      <c r="G48" s="600">
        <v>0</v>
      </c>
      <c r="H48" s="600">
        <v>0</v>
      </c>
      <c r="I48" s="601" t="s">
        <v>231</v>
      </c>
      <c r="J48" s="600">
        <v>0</v>
      </c>
      <c r="K48" s="600">
        <v>0</v>
      </c>
      <c r="L48" s="601" t="s">
        <v>231</v>
      </c>
    </row>
    <row r="49" spans="1:12">
      <c r="A49" s="1382" t="s">
        <v>476</v>
      </c>
      <c r="B49" s="1383"/>
      <c r="C49" s="1384"/>
      <c r="D49" s="600">
        <v>77</v>
      </c>
      <c r="E49" s="600">
        <v>-12</v>
      </c>
      <c r="F49" s="601">
        <v>-13.48314606741573</v>
      </c>
      <c r="G49" s="600">
        <v>77</v>
      </c>
      <c r="H49" s="600">
        <v>-12</v>
      </c>
      <c r="I49" s="601">
        <v>-13.48314606741573</v>
      </c>
      <c r="J49" s="600">
        <v>5</v>
      </c>
      <c r="K49" s="600">
        <v>-2</v>
      </c>
      <c r="L49" s="601">
        <v>-28.571428571428569</v>
      </c>
    </row>
    <row r="50" spans="1:12">
      <c r="A50" s="197" t="s">
        <v>409</v>
      </c>
      <c r="B50" s="197" t="s">
        <v>475</v>
      </c>
      <c r="C50" s="200"/>
      <c r="D50" s="600">
        <v>9</v>
      </c>
      <c r="E50" s="600">
        <v>6</v>
      </c>
      <c r="F50" s="601">
        <v>200</v>
      </c>
      <c r="G50" s="600">
        <v>9</v>
      </c>
      <c r="H50" s="600">
        <v>6</v>
      </c>
      <c r="I50" s="601">
        <v>200</v>
      </c>
      <c r="J50" s="600" t="s">
        <v>235</v>
      </c>
      <c r="K50" s="600" t="s">
        <v>235</v>
      </c>
      <c r="L50" s="601" t="s">
        <v>231</v>
      </c>
    </row>
    <row r="51" spans="1:12">
      <c r="A51" s="197" t="s">
        <v>409</v>
      </c>
      <c r="B51" s="197" t="s">
        <v>474</v>
      </c>
      <c r="C51" s="199"/>
      <c r="D51" s="600">
        <v>5</v>
      </c>
      <c r="E51" s="600">
        <v>0</v>
      </c>
      <c r="F51" s="601">
        <v>0</v>
      </c>
      <c r="G51" s="600">
        <v>5</v>
      </c>
      <c r="H51" s="600">
        <v>0</v>
      </c>
      <c r="I51" s="601">
        <v>0</v>
      </c>
      <c r="J51" s="600" t="s">
        <v>235</v>
      </c>
      <c r="K51" s="600" t="s">
        <v>235</v>
      </c>
      <c r="L51" s="601" t="s">
        <v>231</v>
      </c>
    </row>
    <row r="52" spans="1:12">
      <c r="A52" s="197" t="s">
        <v>409</v>
      </c>
      <c r="B52" s="197" t="s">
        <v>473</v>
      </c>
      <c r="C52" s="200"/>
      <c r="D52" s="600">
        <v>63</v>
      </c>
      <c r="E52" s="600">
        <v>-18</v>
      </c>
      <c r="F52" s="601">
        <v>-22.222222222222221</v>
      </c>
      <c r="G52" s="600">
        <v>63</v>
      </c>
      <c r="H52" s="600">
        <v>-18</v>
      </c>
      <c r="I52" s="601">
        <v>-22.222222222222221</v>
      </c>
      <c r="J52" s="600" t="s">
        <v>235</v>
      </c>
      <c r="K52" s="600" t="s">
        <v>235</v>
      </c>
      <c r="L52" s="601" t="s">
        <v>235</v>
      </c>
    </row>
    <row r="53" spans="1:12">
      <c r="A53" s="1382" t="s">
        <v>472</v>
      </c>
      <c r="B53" s="1383"/>
      <c r="C53" s="1384"/>
      <c r="D53" s="600">
        <v>207</v>
      </c>
      <c r="E53" s="600">
        <v>-23</v>
      </c>
      <c r="F53" s="601">
        <v>-10</v>
      </c>
      <c r="G53" s="600">
        <v>207</v>
      </c>
      <c r="H53" s="600">
        <v>-23</v>
      </c>
      <c r="I53" s="601">
        <v>-10</v>
      </c>
      <c r="J53" s="600">
        <v>7</v>
      </c>
      <c r="K53" s="600">
        <v>-1</v>
      </c>
      <c r="L53" s="601">
        <v>-12.5</v>
      </c>
    </row>
    <row r="54" spans="1:12">
      <c r="A54" s="197" t="s">
        <v>409</v>
      </c>
      <c r="B54" s="197" t="s">
        <v>471</v>
      </c>
      <c r="C54" s="200"/>
      <c r="D54" s="600">
        <v>97</v>
      </c>
      <c r="E54" s="600">
        <v>-6</v>
      </c>
      <c r="F54" s="601">
        <v>-5.825242718446602</v>
      </c>
      <c r="G54" s="600">
        <v>97</v>
      </c>
      <c r="H54" s="600">
        <v>-6</v>
      </c>
      <c r="I54" s="601">
        <v>-5.825242718446602</v>
      </c>
      <c r="J54" s="600">
        <v>0</v>
      </c>
      <c r="K54" s="600">
        <v>0</v>
      </c>
      <c r="L54" s="601" t="s">
        <v>231</v>
      </c>
    </row>
    <row r="55" spans="1:12">
      <c r="A55" s="197" t="s">
        <v>409</v>
      </c>
      <c r="B55" s="197" t="s">
        <v>470</v>
      </c>
      <c r="C55" s="200"/>
      <c r="D55" s="600">
        <v>9</v>
      </c>
      <c r="E55" s="600">
        <v>-11</v>
      </c>
      <c r="F55" s="601">
        <v>-55.000000000000007</v>
      </c>
      <c r="G55" s="600">
        <v>9</v>
      </c>
      <c r="H55" s="600">
        <v>-11</v>
      </c>
      <c r="I55" s="601">
        <v>-55.000000000000007</v>
      </c>
      <c r="J55" s="600">
        <v>0</v>
      </c>
      <c r="K55" s="600">
        <v>0</v>
      </c>
      <c r="L55" s="601" t="s">
        <v>231</v>
      </c>
    </row>
    <row r="56" spans="1:12">
      <c r="A56" s="197" t="s">
        <v>409</v>
      </c>
      <c r="B56" s="197" t="s">
        <v>469</v>
      </c>
      <c r="C56" s="200"/>
      <c r="D56" s="600">
        <v>101</v>
      </c>
      <c r="E56" s="600">
        <v>-6</v>
      </c>
      <c r="F56" s="601">
        <v>-5.6074766355140184</v>
      </c>
      <c r="G56" s="600">
        <v>101</v>
      </c>
      <c r="H56" s="600">
        <v>-6</v>
      </c>
      <c r="I56" s="601">
        <v>-5.6074766355140184</v>
      </c>
      <c r="J56" s="600">
        <v>7</v>
      </c>
      <c r="K56" s="600">
        <v>-1</v>
      </c>
      <c r="L56" s="601">
        <v>-12.5</v>
      </c>
    </row>
    <row r="57" spans="1:12">
      <c r="A57" s="1382" t="s">
        <v>468</v>
      </c>
      <c r="B57" s="1383"/>
      <c r="C57" s="1384"/>
      <c r="D57" s="600">
        <v>41</v>
      </c>
      <c r="E57" s="600">
        <v>-41</v>
      </c>
      <c r="F57" s="601">
        <v>-50</v>
      </c>
      <c r="G57" s="600">
        <v>41</v>
      </c>
      <c r="H57" s="600">
        <v>-41</v>
      </c>
      <c r="I57" s="601">
        <v>-50</v>
      </c>
      <c r="J57" s="600">
        <v>3</v>
      </c>
      <c r="K57" s="600" t="s">
        <v>235</v>
      </c>
      <c r="L57" s="601" t="s">
        <v>235</v>
      </c>
    </row>
    <row r="58" spans="1:12">
      <c r="A58" s="197" t="s">
        <v>409</v>
      </c>
      <c r="B58" s="197" t="s">
        <v>467</v>
      </c>
      <c r="C58" s="199"/>
      <c r="D58" s="600">
        <v>11</v>
      </c>
      <c r="E58" s="600">
        <v>-3</v>
      </c>
      <c r="F58" s="601">
        <v>-21.428571428571427</v>
      </c>
      <c r="G58" s="600">
        <v>11</v>
      </c>
      <c r="H58" s="600">
        <v>-3</v>
      </c>
      <c r="I58" s="601">
        <v>-21.428571428571427</v>
      </c>
      <c r="J58" s="600">
        <v>0</v>
      </c>
      <c r="K58" s="600">
        <v>0</v>
      </c>
      <c r="L58" s="601" t="s">
        <v>231</v>
      </c>
    </row>
    <row r="59" spans="1:12">
      <c r="A59" s="197" t="s">
        <v>409</v>
      </c>
      <c r="B59" s="197" t="s">
        <v>466</v>
      </c>
      <c r="C59" s="200"/>
      <c r="D59" s="600">
        <v>0</v>
      </c>
      <c r="E59" s="600">
        <v>0</v>
      </c>
      <c r="F59" s="601" t="s">
        <v>231</v>
      </c>
      <c r="G59" s="600">
        <v>0</v>
      </c>
      <c r="H59" s="600">
        <v>0</v>
      </c>
      <c r="I59" s="601" t="s">
        <v>231</v>
      </c>
      <c r="J59" s="600">
        <v>0</v>
      </c>
      <c r="K59" s="600">
        <v>0</v>
      </c>
      <c r="L59" s="601" t="s">
        <v>231</v>
      </c>
    </row>
    <row r="60" spans="1:12">
      <c r="A60" s="197" t="s">
        <v>409</v>
      </c>
      <c r="B60" s="197" t="s">
        <v>465</v>
      </c>
      <c r="C60" s="199"/>
      <c r="D60" s="600">
        <v>0</v>
      </c>
      <c r="E60" s="600">
        <v>0</v>
      </c>
      <c r="F60" s="601" t="s">
        <v>231</v>
      </c>
      <c r="G60" s="600">
        <v>0</v>
      </c>
      <c r="H60" s="600">
        <v>0</v>
      </c>
      <c r="I60" s="601" t="s">
        <v>231</v>
      </c>
      <c r="J60" s="600">
        <v>0</v>
      </c>
      <c r="K60" s="600">
        <v>0</v>
      </c>
      <c r="L60" s="601" t="s">
        <v>231</v>
      </c>
    </row>
    <row r="61" spans="1:12">
      <c r="A61" s="197" t="s">
        <v>409</v>
      </c>
      <c r="B61" s="197" t="s">
        <v>464</v>
      </c>
      <c r="C61" s="200"/>
      <c r="D61" s="600">
        <v>30</v>
      </c>
      <c r="E61" s="600">
        <v>-38</v>
      </c>
      <c r="F61" s="601">
        <v>-55.882352941176471</v>
      </c>
      <c r="G61" s="600">
        <v>30</v>
      </c>
      <c r="H61" s="600">
        <v>-38</v>
      </c>
      <c r="I61" s="601">
        <v>-55.882352941176471</v>
      </c>
      <c r="J61" s="600" t="s">
        <v>235</v>
      </c>
      <c r="K61" s="600" t="s">
        <v>235</v>
      </c>
      <c r="L61" s="601" t="s">
        <v>235</v>
      </c>
    </row>
    <row r="62" spans="1:12">
      <c r="A62" s="197" t="s">
        <v>409</v>
      </c>
      <c r="B62" s="197" t="s">
        <v>463</v>
      </c>
      <c r="C62" s="200"/>
      <c r="D62" s="600">
        <v>0</v>
      </c>
      <c r="E62" s="600">
        <v>0</v>
      </c>
      <c r="F62" s="601" t="s">
        <v>231</v>
      </c>
      <c r="G62" s="600">
        <v>0</v>
      </c>
      <c r="H62" s="600">
        <v>0</v>
      </c>
      <c r="I62" s="601" t="s">
        <v>231</v>
      </c>
      <c r="J62" s="600">
        <v>0</v>
      </c>
      <c r="K62" s="600">
        <v>0</v>
      </c>
      <c r="L62" s="601" t="s">
        <v>231</v>
      </c>
    </row>
    <row r="63" spans="1:12">
      <c r="A63" s="1382" t="s">
        <v>462</v>
      </c>
      <c r="B63" s="1383"/>
      <c r="C63" s="1384"/>
      <c r="D63" s="600">
        <v>146</v>
      </c>
      <c r="E63" s="600">
        <v>-39</v>
      </c>
      <c r="F63" s="601">
        <v>-21.081081081081081</v>
      </c>
      <c r="G63" s="600">
        <v>146</v>
      </c>
      <c r="H63" s="600">
        <v>-39</v>
      </c>
      <c r="I63" s="601">
        <v>-21.081081081081081</v>
      </c>
      <c r="J63" s="600">
        <v>44</v>
      </c>
      <c r="K63" s="600">
        <v>19</v>
      </c>
      <c r="L63" s="601">
        <v>76</v>
      </c>
    </row>
    <row r="64" spans="1:12">
      <c r="A64" s="197" t="s">
        <v>409</v>
      </c>
      <c r="B64" s="197" t="s">
        <v>461</v>
      </c>
      <c r="C64" s="200"/>
      <c r="D64" s="600">
        <v>84</v>
      </c>
      <c r="E64" s="600">
        <v>-18</v>
      </c>
      <c r="F64" s="601">
        <v>-17.647058823529413</v>
      </c>
      <c r="G64" s="600">
        <v>84</v>
      </c>
      <c r="H64" s="600">
        <v>-18</v>
      </c>
      <c r="I64" s="601">
        <v>-17.647058823529413</v>
      </c>
      <c r="J64" s="600">
        <v>15</v>
      </c>
      <c r="K64" s="600">
        <v>-1</v>
      </c>
      <c r="L64" s="601">
        <v>-6.25</v>
      </c>
    </row>
    <row r="65" spans="1:12">
      <c r="A65" s="197" t="s">
        <v>409</v>
      </c>
      <c r="B65" s="197" t="s">
        <v>460</v>
      </c>
      <c r="C65" s="200"/>
      <c r="D65" s="600">
        <v>62</v>
      </c>
      <c r="E65" s="600">
        <v>-21</v>
      </c>
      <c r="F65" s="601">
        <v>-25.301204819277107</v>
      </c>
      <c r="G65" s="600">
        <v>62</v>
      </c>
      <c r="H65" s="600">
        <v>-21</v>
      </c>
      <c r="I65" s="601">
        <v>-25.301204819277107</v>
      </c>
      <c r="J65" s="600">
        <v>29</v>
      </c>
      <c r="K65" s="600">
        <v>20</v>
      </c>
      <c r="L65" s="601">
        <v>222.22222222222223</v>
      </c>
    </row>
    <row r="66" spans="1:12">
      <c r="A66" s="1382" t="s">
        <v>459</v>
      </c>
      <c r="B66" s="1383"/>
      <c r="C66" s="1384"/>
      <c r="D66" s="600">
        <v>24</v>
      </c>
      <c r="E66" s="600">
        <v>-3</v>
      </c>
      <c r="F66" s="601">
        <v>-11.111111111111111</v>
      </c>
      <c r="G66" s="600">
        <v>24</v>
      </c>
      <c r="H66" s="600">
        <v>-3</v>
      </c>
      <c r="I66" s="601">
        <v>-11.111111111111111</v>
      </c>
      <c r="J66" s="600">
        <v>0</v>
      </c>
      <c r="K66" s="600">
        <v>0</v>
      </c>
      <c r="L66" s="601" t="s">
        <v>231</v>
      </c>
    </row>
    <row r="67" spans="1:12">
      <c r="A67" s="197" t="s">
        <v>409</v>
      </c>
      <c r="B67" s="197" t="s">
        <v>458</v>
      </c>
      <c r="C67" s="200"/>
      <c r="D67" s="600">
        <v>0</v>
      </c>
      <c r="E67" s="600" t="s">
        <v>235</v>
      </c>
      <c r="F67" s="601" t="s">
        <v>235</v>
      </c>
      <c r="G67" s="600">
        <v>0</v>
      </c>
      <c r="H67" s="600" t="s">
        <v>235</v>
      </c>
      <c r="I67" s="601" t="s">
        <v>235</v>
      </c>
      <c r="J67" s="600">
        <v>0</v>
      </c>
      <c r="K67" s="600">
        <v>0</v>
      </c>
      <c r="L67" s="601" t="s">
        <v>231</v>
      </c>
    </row>
    <row r="68" spans="1:12">
      <c r="A68" s="197" t="s">
        <v>409</v>
      </c>
      <c r="B68" s="197" t="s">
        <v>457</v>
      </c>
      <c r="C68" s="200"/>
      <c r="D68" s="600">
        <v>0</v>
      </c>
      <c r="E68" s="600" t="s">
        <v>235</v>
      </c>
      <c r="F68" s="601" t="s">
        <v>235</v>
      </c>
      <c r="G68" s="600">
        <v>0</v>
      </c>
      <c r="H68" s="600" t="s">
        <v>235</v>
      </c>
      <c r="I68" s="601" t="s">
        <v>235</v>
      </c>
      <c r="J68" s="600">
        <v>0</v>
      </c>
      <c r="K68" s="600">
        <v>0</v>
      </c>
      <c r="L68" s="601" t="s">
        <v>231</v>
      </c>
    </row>
    <row r="69" spans="1:12">
      <c r="A69" s="197" t="s">
        <v>409</v>
      </c>
      <c r="B69" s="197" t="s">
        <v>456</v>
      </c>
      <c r="C69" s="200"/>
      <c r="D69" s="600">
        <v>0</v>
      </c>
      <c r="E69" s="600">
        <v>0</v>
      </c>
      <c r="F69" s="601" t="s">
        <v>231</v>
      </c>
      <c r="G69" s="600">
        <v>0</v>
      </c>
      <c r="H69" s="600">
        <v>0</v>
      </c>
      <c r="I69" s="601" t="s">
        <v>231</v>
      </c>
      <c r="J69" s="600">
        <v>0</v>
      </c>
      <c r="K69" s="600">
        <v>0</v>
      </c>
      <c r="L69" s="601" t="s">
        <v>231</v>
      </c>
    </row>
    <row r="70" spans="1:12">
      <c r="A70" s="197" t="s">
        <v>409</v>
      </c>
      <c r="B70" s="197" t="s">
        <v>455</v>
      </c>
      <c r="C70" s="200"/>
      <c r="D70" s="600">
        <v>0</v>
      </c>
      <c r="E70" s="600" t="s">
        <v>235</v>
      </c>
      <c r="F70" s="601" t="s">
        <v>235</v>
      </c>
      <c r="G70" s="600">
        <v>0</v>
      </c>
      <c r="H70" s="600" t="s">
        <v>235</v>
      </c>
      <c r="I70" s="601" t="s">
        <v>235</v>
      </c>
      <c r="J70" s="600">
        <v>0</v>
      </c>
      <c r="K70" s="600">
        <v>0</v>
      </c>
      <c r="L70" s="601" t="s">
        <v>231</v>
      </c>
    </row>
    <row r="71" spans="1:12">
      <c r="A71" s="197" t="s">
        <v>409</v>
      </c>
      <c r="B71" s="197" t="s">
        <v>454</v>
      </c>
      <c r="C71" s="199"/>
      <c r="D71" s="600" t="s">
        <v>235</v>
      </c>
      <c r="E71" s="600" t="s">
        <v>235</v>
      </c>
      <c r="F71" s="601" t="s">
        <v>235</v>
      </c>
      <c r="G71" s="600" t="s">
        <v>235</v>
      </c>
      <c r="H71" s="600" t="s">
        <v>235</v>
      </c>
      <c r="I71" s="601" t="s">
        <v>235</v>
      </c>
      <c r="J71" s="600">
        <v>0</v>
      </c>
      <c r="K71" s="600">
        <v>0</v>
      </c>
      <c r="L71" s="601" t="s">
        <v>231</v>
      </c>
    </row>
    <row r="72" spans="1:12">
      <c r="A72" s="197" t="s">
        <v>409</v>
      </c>
      <c r="B72" s="197" t="s">
        <v>453</v>
      </c>
      <c r="C72" s="200"/>
      <c r="D72" s="600" t="s">
        <v>235</v>
      </c>
      <c r="E72" s="600" t="s">
        <v>235</v>
      </c>
      <c r="F72" s="601" t="s">
        <v>235</v>
      </c>
      <c r="G72" s="600" t="s">
        <v>235</v>
      </c>
      <c r="H72" s="600" t="s">
        <v>235</v>
      </c>
      <c r="I72" s="601" t="s">
        <v>235</v>
      </c>
      <c r="J72" s="600">
        <v>0</v>
      </c>
      <c r="K72" s="600">
        <v>0</v>
      </c>
      <c r="L72" s="601" t="s">
        <v>231</v>
      </c>
    </row>
    <row r="73" spans="1:12">
      <c r="A73" s="1382" t="s">
        <v>452</v>
      </c>
      <c r="B73" s="1383"/>
      <c r="C73" s="1384"/>
      <c r="D73" s="600">
        <v>27</v>
      </c>
      <c r="E73" s="600">
        <v>10</v>
      </c>
      <c r="F73" s="601">
        <v>58.82352941176471</v>
      </c>
      <c r="G73" s="600">
        <v>27</v>
      </c>
      <c r="H73" s="600">
        <v>10</v>
      </c>
      <c r="I73" s="601">
        <v>58.82352941176471</v>
      </c>
      <c r="J73" s="600" t="s">
        <v>235</v>
      </c>
      <c r="K73" s="600" t="s">
        <v>235</v>
      </c>
      <c r="L73" s="601" t="s">
        <v>235</v>
      </c>
    </row>
    <row r="74" spans="1:12">
      <c r="A74" s="197" t="s">
        <v>409</v>
      </c>
      <c r="B74" s="197" t="s">
        <v>451</v>
      </c>
      <c r="C74" s="199"/>
      <c r="D74" s="600">
        <v>12</v>
      </c>
      <c r="E74" s="600">
        <v>4</v>
      </c>
      <c r="F74" s="601">
        <v>50</v>
      </c>
      <c r="G74" s="600">
        <v>12</v>
      </c>
      <c r="H74" s="600">
        <v>4</v>
      </c>
      <c r="I74" s="601">
        <v>50</v>
      </c>
      <c r="J74" s="600">
        <v>0</v>
      </c>
      <c r="K74" s="600">
        <v>0</v>
      </c>
      <c r="L74" s="601" t="s">
        <v>231</v>
      </c>
    </row>
    <row r="75" spans="1:12">
      <c r="A75" s="197" t="s">
        <v>409</v>
      </c>
      <c r="B75" s="197" t="s">
        <v>450</v>
      </c>
      <c r="C75" s="200"/>
      <c r="D75" s="600" t="s">
        <v>235</v>
      </c>
      <c r="E75" s="600" t="s">
        <v>235</v>
      </c>
      <c r="F75" s="601" t="s">
        <v>235</v>
      </c>
      <c r="G75" s="600" t="s">
        <v>235</v>
      </c>
      <c r="H75" s="600" t="s">
        <v>235</v>
      </c>
      <c r="I75" s="601" t="s">
        <v>235</v>
      </c>
      <c r="J75" s="600">
        <v>0</v>
      </c>
      <c r="K75" s="600">
        <v>0</v>
      </c>
      <c r="L75" s="601" t="s">
        <v>231</v>
      </c>
    </row>
    <row r="76" spans="1:12">
      <c r="A76" s="197" t="s">
        <v>409</v>
      </c>
      <c r="B76" s="197" t="s">
        <v>449</v>
      </c>
      <c r="C76" s="199"/>
      <c r="D76" s="600" t="s">
        <v>235</v>
      </c>
      <c r="E76" s="600" t="s">
        <v>235</v>
      </c>
      <c r="F76" s="601" t="s">
        <v>235</v>
      </c>
      <c r="G76" s="600" t="s">
        <v>235</v>
      </c>
      <c r="H76" s="600" t="s">
        <v>235</v>
      </c>
      <c r="I76" s="601" t="s">
        <v>235</v>
      </c>
      <c r="J76" s="600" t="s">
        <v>235</v>
      </c>
      <c r="K76" s="600" t="s">
        <v>235</v>
      </c>
      <c r="L76" s="601" t="s">
        <v>235</v>
      </c>
    </row>
    <row r="77" spans="1:12">
      <c r="A77" s="1382" t="s">
        <v>448</v>
      </c>
      <c r="B77" s="1383"/>
      <c r="C77" s="1384"/>
      <c r="D77" s="600" t="s">
        <v>235</v>
      </c>
      <c r="E77" s="600" t="s">
        <v>235</v>
      </c>
      <c r="F77" s="601" t="s">
        <v>235</v>
      </c>
      <c r="G77" s="600" t="s">
        <v>235</v>
      </c>
      <c r="H77" s="600" t="s">
        <v>235</v>
      </c>
      <c r="I77" s="601" t="s">
        <v>235</v>
      </c>
      <c r="J77" s="600">
        <v>0</v>
      </c>
      <c r="K77" s="600">
        <v>0</v>
      </c>
      <c r="L77" s="601" t="s">
        <v>231</v>
      </c>
    </row>
    <row r="78" spans="1:12">
      <c r="A78" s="197" t="s">
        <v>409</v>
      </c>
      <c r="B78" s="197" t="s">
        <v>447</v>
      </c>
      <c r="C78" s="199"/>
      <c r="D78" s="600" t="s">
        <v>235</v>
      </c>
      <c r="E78" s="600" t="s">
        <v>235</v>
      </c>
      <c r="F78" s="601" t="s">
        <v>235</v>
      </c>
      <c r="G78" s="600" t="s">
        <v>235</v>
      </c>
      <c r="H78" s="600" t="s">
        <v>235</v>
      </c>
      <c r="I78" s="601" t="s">
        <v>235</v>
      </c>
      <c r="J78" s="600">
        <v>0</v>
      </c>
      <c r="K78" s="600">
        <v>0</v>
      </c>
      <c r="L78" s="601" t="s">
        <v>231</v>
      </c>
    </row>
    <row r="79" spans="1:12">
      <c r="A79" s="1382" t="s">
        <v>446</v>
      </c>
      <c r="B79" s="1383"/>
      <c r="C79" s="1384"/>
      <c r="D79" s="600">
        <v>219</v>
      </c>
      <c r="E79" s="600">
        <v>90</v>
      </c>
      <c r="F79" s="601">
        <v>69.767441860465112</v>
      </c>
      <c r="G79" s="600">
        <v>219</v>
      </c>
      <c r="H79" s="600">
        <v>90</v>
      </c>
      <c r="I79" s="601">
        <v>69.767441860465112</v>
      </c>
      <c r="J79" s="600">
        <v>42</v>
      </c>
      <c r="K79" s="600">
        <v>30</v>
      </c>
      <c r="L79" s="601">
        <v>250</v>
      </c>
    </row>
    <row r="80" spans="1:12">
      <c r="A80" s="197" t="s">
        <v>409</v>
      </c>
      <c r="B80" s="197" t="s">
        <v>445</v>
      </c>
      <c r="C80" s="199"/>
      <c r="D80" s="600">
        <v>25</v>
      </c>
      <c r="E80" s="600">
        <v>1</v>
      </c>
      <c r="F80" s="601">
        <v>4.1666666666666661</v>
      </c>
      <c r="G80" s="600">
        <v>25</v>
      </c>
      <c r="H80" s="600">
        <v>1</v>
      </c>
      <c r="I80" s="601">
        <v>4.1666666666666661</v>
      </c>
      <c r="J80" s="600" t="s">
        <v>235</v>
      </c>
      <c r="K80" s="600" t="s">
        <v>235</v>
      </c>
      <c r="L80" s="601" t="s">
        <v>235</v>
      </c>
    </row>
    <row r="81" spans="1:12">
      <c r="A81" s="197" t="s">
        <v>409</v>
      </c>
      <c r="B81" s="197" t="s">
        <v>444</v>
      </c>
      <c r="C81" s="200"/>
      <c r="D81" s="600">
        <v>129</v>
      </c>
      <c r="E81" s="600">
        <v>74</v>
      </c>
      <c r="F81" s="601">
        <v>134.54545454545453</v>
      </c>
      <c r="G81" s="600">
        <v>129</v>
      </c>
      <c r="H81" s="600">
        <v>74</v>
      </c>
      <c r="I81" s="601">
        <v>134.54545454545453</v>
      </c>
      <c r="J81" s="600">
        <v>39</v>
      </c>
      <c r="K81" s="600">
        <v>31</v>
      </c>
      <c r="L81" s="601" t="s">
        <v>432</v>
      </c>
    </row>
    <row r="82" spans="1:12">
      <c r="A82" s="197" t="s">
        <v>409</v>
      </c>
      <c r="B82" s="197" t="s">
        <v>443</v>
      </c>
      <c r="C82" s="199"/>
      <c r="D82" s="600">
        <v>50</v>
      </c>
      <c r="E82" s="600">
        <v>13</v>
      </c>
      <c r="F82" s="601">
        <v>35.135135135135137</v>
      </c>
      <c r="G82" s="600">
        <v>50</v>
      </c>
      <c r="H82" s="600">
        <v>13</v>
      </c>
      <c r="I82" s="601">
        <v>35.135135135135137</v>
      </c>
      <c r="J82" s="600">
        <v>0</v>
      </c>
      <c r="K82" s="600" t="s">
        <v>235</v>
      </c>
      <c r="L82" s="601" t="s">
        <v>235</v>
      </c>
    </row>
    <row r="83" spans="1:12">
      <c r="A83" s="197" t="s">
        <v>409</v>
      </c>
      <c r="B83" s="197" t="s">
        <v>442</v>
      </c>
      <c r="C83" s="200"/>
      <c r="D83" s="600">
        <v>0</v>
      </c>
      <c r="E83" s="600">
        <v>0</v>
      </c>
      <c r="F83" s="601" t="s">
        <v>231</v>
      </c>
      <c r="G83" s="600">
        <v>0</v>
      </c>
      <c r="H83" s="600">
        <v>0</v>
      </c>
      <c r="I83" s="601" t="s">
        <v>231</v>
      </c>
      <c r="J83" s="600">
        <v>0</v>
      </c>
      <c r="K83" s="600">
        <v>0</v>
      </c>
      <c r="L83" s="601" t="s">
        <v>231</v>
      </c>
    </row>
    <row r="84" spans="1:12">
      <c r="A84" s="197" t="s">
        <v>409</v>
      </c>
      <c r="B84" s="197" t="s">
        <v>441</v>
      </c>
      <c r="C84" s="198"/>
      <c r="D84" s="600">
        <v>10</v>
      </c>
      <c r="E84" s="600" t="s">
        <v>235</v>
      </c>
      <c r="F84" s="601" t="s">
        <v>235</v>
      </c>
      <c r="G84" s="600">
        <v>10</v>
      </c>
      <c r="H84" s="600" t="s">
        <v>235</v>
      </c>
      <c r="I84" s="601" t="s">
        <v>235</v>
      </c>
      <c r="J84" s="600">
        <v>0</v>
      </c>
      <c r="K84" s="600" t="s">
        <v>235</v>
      </c>
      <c r="L84" s="601" t="s">
        <v>235</v>
      </c>
    </row>
    <row r="85" spans="1:12">
      <c r="A85" s="197" t="s">
        <v>409</v>
      </c>
      <c r="B85" s="197" t="s">
        <v>440</v>
      </c>
      <c r="C85" s="199"/>
      <c r="D85" s="600">
        <v>0</v>
      </c>
      <c r="E85" s="600" t="s">
        <v>235</v>
      </c>
      <c r="F85" s="601" t="s">
        <v>235</v>
      </c>
      <c r="G85" s="600">
        <v>0</v>
      </c>
      <c r="H85" s="600" t="s">
        <v>235</v>
      </c>
      <c r="I85" s="601" t="s">
        <v>235</v>
      </c>
      <c r="J85" s="600">
        <v>0</v>
      </c>
      <c r="K85" s="600">
        <v>0</v>
      </c>
      <c r="L85" s="601" t="s">
        <v>231</v>
      </c>
    </row>
    <row r="86" spans="1:12">
      <c r="A86" s="197" t="s">
        <v>409</v>
      </c>
      <c r="B86" s="197" t="s">
        <v>439</v>
      </c>
      <c r="C86" s="200"/>
      <c r="D86" s="600">
        <v>5</v>
      </c>
      <c r="E86" s="600" t="s">
        <v>235</v>
      </c>
      <c r="F86" s="601" t="s">
        <v>235</v>
      </c>
      <c r="G86" s="600">
        <v>5</v>
      </c>
      <c r="H86" s="600" t="s">
        <v>235</v>
      </c>
      <c r="I86" s="601" t="s">
        <v>235</v>
      </c>
      <c r="J86" s="600" t="s">
        <v>235</v>
      </c>
      <c r="K86" s="600" t="s">
        <v>235</v>
      </c>
      <c r="L86" s="601" t="s">
        <v>231</v>
      </c>
    </row>
    <row r="87" spans="1:12">
      <c r="A87" s="1382" t="s">
        <v>438</v>
      </c>
      <c r="B87" s="1383"/>
      <c r="C87" s="1384"/>
      <c r="D87" s="600">
        <v>57</v>
      </c>
      <c r="E87" s="600">
        <v>1</v>
      </c>
      <c r="F87" s="601">
        <v>1.7857142857142856</v>
      </c>
      <c r="G87" s="600">
        <v>57</v>
      </c>
      <c r="H87" s="600">
        <v>1</v>
      </c>
      <c r="I87" s="601">
        <v>1.7857142857142856</v>
      </c>
      <c r="J87" s="600" t="s">
        <v>235</v>
      </c>
      <c r="K87" s="600" t="s">
        <v>235</v>
      </c>
      <c r="L87" s="601" t="s">
        <v>235</v>
      </c>
    </row>
    <row r="88" spans="1:12">
      <c r="A88" s="197" t="s">
        <v>409</v>
      </c>
      <c r="B88" s="197" t="s">
        <v>437</v>
      </c>
      <c r="C88" s="199"/>
      <c r="D88" s="600">
        <v>0</v>
      </c>
      <c r="E88" s="600" t="s">
        <v>235</v>
      </c>
      <c r="F88" s="601" t="s">
        <v>235</v>
      </c>
      <c r="G88" s="600">
        <v>0</v>
      </c>
      <c r="H88" s="600" t="s">
        <v>235</v>
      </c>
      <c r="I88" s="601" t="s">
        <v>235</v>
      </c>
      <c r="J88" s="600">
        <v>0</v>
      </c>
      <c r="K88" s="600">
        <v>0</v>
      </c>
      <c r="L88" s="601" t="s">
        <v>231</v>
      </c>
    </row>
    <row r="89" spans="1:12">
      <c r="A89" s="197" t="s">
        <v>409</v>
      </c>
      <c r="B89" s="197" t="s">
        <v>436</v>
      </c>
      <c r="C89" s="200"/>
      <c r="D89" s="600">
        <v>16</v>
      </c>
      <c r="E89" s="600">
        <v>-5</v>
      </c>
      <c r="F89" s="601">
        <v>-23.809523809523807</v>
      </c>
      <c r="G89" s="600">
        <v>16</v>
      </c>
      <c r="H89" s="600">
        <v>-5</v>
      </c>
      <c r="I89" s="601">
        <v>-23.809523809523807</v>
      </c>
      <c r="J89" s="600" t="s">
        <v>235</v>
      </c>
      <c r="K89" s="600" t="s">
        <v>235</v>
      </c>
      <c r="L89" s="601" t="s">
        <v>231</v>
      </c>
    </row>
    <row r="90" spans="1:12">
      <c r="A90" s="197" t="s">
        <v>409</v>
      </c>
      <c r="B90" s="197" t="s">
        <v>435</v>
      </c>
      <c r="C90" s="200"/>
      <c r="D90" s="600" t="s">
        <v>235</v>
      </c>
      <c r="E90" s="600" t="s">
        <v>235</v>
      </c>
      <c r="F90" s="601" t="s">
        <v>235</v>
      </c>
      <c r="G90" s="600" t="s">
        <v>235</v>
      </c>
      <c r="H90" s="600" t="s">
        <v>235</v>
      </c>
      <c r="I90" s="601" t="s">
        <v>235</v>
      </c>
      <c r="J90" s="600">
        <v>0</v>
      </c>
      <c r="K90" s="600">
        <v>0</v>
      </c>
      <c r="L90" s="601" t="s">
        <v>231</v>
      </c>
    </row>
    <row r="91" spans="1:12">
      <c r="A91" s="197" t="s">
        <v>409</v>
      </c>
      <c r="B91" s="197" t="s">
        <v>434</v>
      </c>
      <c r="C91" s="198"/>
      <c r="D91" s="600" t="s">
        <v>235</v>
      </c>
      <c r="E91" s="600" t="s">
        <v>235</v>
      </c>
      <c r="F91" s="601" t="s">
        <v>235</v>
      </c>
      <c r="G91" s="600" t="s">
        <v>235</v>
      </c>
      <c r="H91" s="600" t="s">
        <v>235</v>
      </c>
      <c r="I91" s="601" t="s">
        <v>235</v>
      </c>
      <c r="J91" s="600">
        <v>0</v>
      </c>
      <c r="K91" s="600">
        <v>0</v>
      </c>
      <c r="L91" s="601" t="s">
        <v>231</v>
      </c>
    </row>
    <row r="92" spans="1:12">
      <c r="A92" s="197" t="s">
        <v>409</v>
      </c>
      <c r="B92" s="197" t="s">
        <v>433</v>
      </c>
      <c r="C92" s="199"/>
      <c r="D92" s="600">
        <v>15</v>
      </c>
      <c r="E92" s="600">
        <v>11</v>
      </c>
      <c r="F92" s="601" t="s">
        <v>432</v>
      </c>
      <c r="G92" s="600">
        <v>15</v>
      </c>
      <c r="H92" s="600">
        <v>11</v>
      </c>
      <c r="I92" s="601" t="s">
        <v>432</v>
      </c>
      <c r="J92" s="600">
        <v>0</v>
      </c>
      <c r="K92" s="600">
        <v>0</v>
      </c>
      <c r="L92" s="601" t="s">
        <v>231</v>
      </c>
    </row>
    <row r="93" spans="1:12">
      <c r="A93" s="197" t="s">
        <v>409</v>
      </c>
      <c r="B93" s="197" t="s">
        <v>431</v>
      </c>
      <c r="C93" s="200"/>
      <c r="D93" s="600">
        <v>10</v>
      </c>
      <c r="E93" s="600" t="s">
        <v>235</v>
      </c>
      <c r="F93" s="601" t="s">
        <v>235</v>
      </c>
      <c r="G93" s="600">
        <v>10</v>
      </c>
      <c r="H93" s="600" t="s">
        <v>235</v>
      </c>
      <c r="I93" s="601" t="s">
        <v>235</v>
      </c>
      <c r="J93" s="600">
        <v>0</v>
      </c>
      <c r="K93" s="600" t="s">
        <v>235</v>
      </c>
      <c r="L93" s="601" t="s">
        <v>235</v>
      </c>
    </row>
    <row r="94" spans="1:12">
      <c r="A94" s="1382" t="s">
        <v>430</v>
      </c>
      <c r="B94" s="1383"/>
      <c r="C94" s="1384"/>
      <c r="D94" s="600">
        <v>52</v>
      </c>
      <c r="E94" s="600">
        <v>5</v>
      </c>
      <c r="F94" s="601">
        <v>10.638297872340425</v>
      </c>
      <c r="G94" s="600">
        <v>52</v>
      </c>
      <c r="H94" s="600">
        <v>5</v>
      </c>
      <c r="I94" s="601">
        <v>10.638297872340425</v>
      </c>
      <c r="J94" s="600">
        <v>0</v>
      </c>
      <c r="K94" s="600">
        <v>0</v>
      </c>
      <c r="L94" s="601" t="s">
        <v>231</v>
      </c>
    </row>
    <row r="95" spans="1:12">
      <c r="A95" s="197" t="s">
        <v>409</v>
      </c>
      <c r="B95" s="197" t="s">
        <v>429</v>
      </c>
      <c r="C95" s="200"/>
      <c r="D95" s="600">
        <v>52</v>
      </c>
      <c r="E95" s="600">
        <v>5</v>
      </c>
      <c r="F95" s="601">
        <v>10.638297872340425</v>
      </c>
      <c r="G95" s="600">
        <v>52</v>
      </c>
      <c r="H95" s="600">
        <v>5</v>
      </c>
      <c r="I95" s="601">
        <v>10.638297872340425</v>
      </c>
      <c r="J95" s="600">
        <v>0</v>
      </c>
      <c r="K95" s="600">
        <v>0</v>
      </c>
      <c r="L95" s="601" t="s">
        <v>231</v>
      </c>
    </row>
    <row r="96" spans="1:12">
      <c r="A96" s="1382" t="s">
        <v>428</v>
      </c>
      <c r="B96" s="1383"/>
      <c r="C96" s="1384"/>
      <c r="D96" s="600">
        <v>59</v>
      </c>
      <c r="E96" s="600">
        <v>3</v>
      </c>
      <c r="F96" s="601">
        <v>5.3571428571428568</v>
      </c>
      <c r="G96" s="600">
        <v>24</v>
      </c>
      <c r="H96" s="600">
        <v>-6</v>
      </c>
      <c r="I96" s="601">
        <v>-20</v>
      </c>
      <c r="J96" s="600" t="s">
        <v>235</v>
      </c>
      <c r="K96" s="600" t="s">
        <v>235</v>
      </c>
      <c r="L96" s="601" t="s">
        <v>235</v>
      </c>
    </row>
    <row r="97" spans="1:12">
      <c r="A97" s="197" t="s">
        <v>409</v>
      </c>
      <c r="B97" s="197" t="s">
        <v>427</v>
      </c>
      <c r="C97" s="199"/>
      <c r="D97" s="600">
        <v>59</v>
      </c>
      <c r="E97" s="600">
        <v>3</v>
      </c>
      <c r="F97" s="601">
        <v>5.3571428571428568</v>
      </c>
      <c r="G97" s="600">
        <v>24</v>
      </c>
      <c r="H97" s="600">
        <v>-6</v>
      </c>
      <c r="I97" s="601">
        <v>-20</v>
      </c>
      <c r="J97" s="600" t="s">
        <v>235</v>
      </c>
      <c r="K97" s="600" t="s">
        <v>235</v>
      </c>
      <c r="L97" s="601" t="s">
        <v>235</v>
      </c>
    </row>
    <row r="98" spans="1:12">
      <c r="A98" s="1382" t="s">
        <v>426</v>
      </c>
      <c r="B98" s="1383"/>
      <c r="C98" s="1384"/>
      <c r="D98" s="600">
        <v>76</v>
      </c>
      <c r="E98" s="600">
        <v>-25</v>
      </c>
      <c r="F98" s="601">
        <v>-24.752475247524753</v>
      </c>
      <c r="G98" s="600">
        <v>76</v>
      </c>
      <c r="H98" s="600">
        <v>-25</v>
      </c>
      <c r="I98" s="601">
        <v>-24.752475247524753</v>
      </c>
      <c r="J98" s="600">
        <v>5</v>
      </c>
      <c r="K98" s="600">
        <v>0</v>
      </c>
      <c r="L98" s="601">
        <v>0</v>
      </c>
    </row>
    <row r="99" spans="1:12">
      <c r="A99" s="197" t="s">
        <v>409</v>
      </c>
      <c r="B99" s="197" t="s">
        <v>425</v>
      </c>
      <c r="C99" s="200"/>
      <c r="D99" s="600" t="s">
        <v>235</v>
      </c>
      <c r="E99" s="600" t="s">
        <v>235</v>
      </c>
      <c r="F99" s="601" t="s">
        <v>235</v>
      </c>
      <c r="G99" s="600" t="s">
        <v>235</v>
      </c>
      <c r="H99" s="600" t="s">
        <v>235</v>
      </c>
      <c r="I99" s="601" t="s">
        <v>235</v>
      </c>
      <c r="J99" s="600">
        <v>4</v>
      </c>
      <c r="K99" s="600">
        <v>-1</v>
      </c>
      <c r="L99" s="601">
        <v>-20</v>
      </c>
    </row>
    <row r="100" spans="1:12">
      <c r="A100" s="197" t="s">
        <v>409</v>
      </c>
      <c r="B100" s="197" t="s">
        <v>424</v>
      </c>
      <c r="C100" s="200"/>
      <c r="D100" s="600">
        <v>9</v>
      </c>
      <c r="E100" s="600">
        <v>-1</v>
      </c>
      <c r="F100" s="601">
        <v>-10</v>
      </c>
      <c r="G100" s="600">
        <v>9</v>
      </c>
      <c r="H100" s="600">
        <v>-1</v>
      </c>
      <c r="I100" s="601">
        <v>-10</v>
      </c>
      <c r="J100" s="600" t="s">
        <v>235</v>
      </c>
      <c r="K100" s="600" t="s">
        <v>235</v>
      </c>
      <c r="L100" s="601" t="s">
        <v>231</v>
      </c>
    </row>
    <row r="101" spans="1:12">
      <c r="A101" s="197" t="s">
        <v>409</v>
      </c>
      <c r="B101" s="197" t="s">
        <v>423</v>
      </c>
      <c r="C101" s="200"/>
      <c r="D101" s="600" t="s">
        <v>235</v>
      </c>
      <c r="E101" s="600" t="s">
        <v>235</v>
      </c>
      <c r="F101" s="601" t="s">
        <v>235</v>
      </c>
      <c r="G101" s="600" t="s">
        <v>235</v>
      </c>
      <c r="H101" s="600" t="s">
        <v>235</v>
      </c>
      <c r="I101" s="601" t="s">
        <v>235</v>
      </c>
      <c r="J101" s="600">
        <v>0</v>
      </c>
      <c r="K101" s="600">
        <v>0</v>
      </c>
      <c r="L101" s="601" t="s">
        <v>231</v>
      </c>
    </row>
    <row r="102" spans="1:12">
      <c r="A102" s="1382" t="s">
        <v>422</v>
      </c>
      <c r="B102" s="1383"/>
      <c r="C102" s="1384"/>
      <c r="D102" s="600" t="s">
        <v>235</v>
      </c>
      <c r="E102" s="600" t="s">
        <v>235</v>
      </c>
      <c r="F102" s="601" t="s">
        <v>231</v>
      </c>
      <c r="G102" s="600" t="s">
        <v>235</v>
      </c>
      <c r="H102" s="600" t="s">
        <v>235</v>
      </c>
      <c r="I102" s="601" t="s">
        <v>231</v>
      </c>
      <c r="J102" s="600">
        <v>0</v>
      </c>
      <c r="K102" s="600">
        <v>0</v>
      </c>
      <c r="L102" s="601" t="s">
        <v>231</v>
      </c>
    </row>
    <row r="103" spans="1:12">
      <c r="A103" s="197" t="s">
        <v>409</v>
      </c>
      <c r="B103" s="197" t="s">
        <v>421</v>
      </c>
      <c r="C103" s="200"/>
      <c r="D103" s="600">
        <v>0</v>
      </c>
      <c r="E103" s="600">
        <v>0</v>
      </c>
      <c r="F103" s="601" t="s">
        <v>231</v>
      </c>
      <c r="G103" s="600">
        <v>0</v>
      </c>
      <c r="H103" s="600">
        <v>0</v>
      </c>
      <c r="I103" s="601" t="s">
        <v>231</v>
      </c>
      <c r="J103" s="600">
        <v>0</v>
      </c>
      <c r="K103" s="600">
        <v>0</v>
      </c>
      <c r="L103" s="601" t="s">
        <v>231</v>
      </c>
    </row>
    <row r="104" spans="1:12">
      <c r="A104" s="197" t="s">
        <v>409</v>
      </c>
      <c r="B104" s="197" t="s">
        <v>420</v>
      </c>
      <c r="C104" s="200"/>
      <c r="D104" s="600">
        <v>0</v>
      </c>
      <c r="E104" s="600">
        <v>0</v>
      </c>
      <c r="F104" s="601" t="s">
        <v>231</v>
      </c>
      <c r="G104" s="600">
        <v>0</v>
      </c>
      <c r="H104" s="600">
        <v>0</v>
      </c>
      <c r="I104" s="601" t="s">
        <v>231</v>
      </c>
      <c r="J104" s="600">
        <v>0</v>
      </c>
      <c r="K104" s="600">
        <v>0</v>
      </c>
      <c r="L104" s="601" t="s">
        <v>231</v>
      </c>
    </row>
    <row r="105" spans="1:12">
      <c r="A105" s="197" t="s">
        <v>409</v>
      </c>
      <c r="B105" s="197" t="s">
        <v>419</v>
      </c>
      <c r="C105" s="200"/>
      <c r="D105" s="600">
        <v>0</v>
      </c>
      <c r="E105" s="600">
        <v>0</v>
      </c>
      <c r="F105" s="601" t="s">
        <v>231</v>
      </c>
      <c r="G105" s="600">
        <v>0</v>
      </c>
      <c r="H105" s="600">
        <v>0</v>
      </c>
      <c r="I105" s="601" t="s">
        <v>231</v>
      </c>
      <c r="J105" s="600">
        <v>0</v>
      </c>
      <c r="K105" s="600">
        <v>0</v>
      </c>
      <c r="L105" s="601" t="s">
        <v>231</v>
      </c>
    </row>
    <row r="106" spans="1:12">
      <c r="A106" s="197" t="s">
        <v>409</v>
      </c>
      <c r="B106" s="197" t="s">
        <v>418</v>
      </c>
      <c r="C106" s="200"/>
      <c r="D106" s="600" t="s">
        <v>235</v>
      </c>
      <c r="E106" s="600" t="s">
        <v>235</v>
      </c>
      <c r="F106" s="601" t="s">
        <v>231</v>
      </c>
      <c r="G106" s="600" t="s">
        <v>235</v>
      </c>
      <c r="H106" s="600" t="s">
        <v>235</v>
      </c>
      <c r="I106" s="601" t="s">
        <v>231</v>
      </c>
      <c r="J106" s="600">
        <v>0</v>
      </c>
      <c r="K106" s="600">
        <v>0</v>
      </c>
      <c r="L106" s="601" t="s">
        <v>231</v>
      </c>
    </row>
    <row r="107" spans="1:12">
      <c r="A107" s="1382" t="s">
        <v>417</v>
      </c>
      <c r="B107" s="1383"/>
      <c r="C107" s="1384"/>
      <c r="D107" s="600">
        <v>69</v>
      </c>
      <c r="E107" s="600">
        <v>16</v>
      </c>
      <c r="F107" s="601">
        <v>30.188679245283019</v>
      </c>
      <c r="G107" s="600">
        <v>69</v>
      </c>
      <c r="H107" s="600">
        <v>16</v>
      </c>
      <c r="I107" s="601">
        <v>30.188679245283019</v>
      </c>
      <c r="J107" s="600">
        <v>8</v>
      </c>
      <c r="K107" s="600">
        <v>-6</v>
      </c>
      <c r="L107" s="601">
        <v>-42.857142857142854</v>
      </c>
    </row>
    <row r="108" spans="1:12">
      <c r="A108" s="197" t="s">
        <v>409</v>
      </c>
      <c r="B108" s="197" t="s">
        <v>416</v>
      </c>
      <c r="C108" s="200"/>
      <c r="D108" s="600">
        <v>24</v>
      </c>
      <c r="E108" s="600">
        <v>12</v>
      </c>
      <c r="F108" s="601">
        <v>100</v>
      </c>
      <c r="G108" s="600">
        <v>24</v>
      </c>
      <c r="H108" s="600">
        <v>12</v>
      </c>
      <c r="I108" s="601">
        <v>100</v>
      </c>
      <c r="J108" s="600" t="s">
        <v>235</v>
      </c>
      <c r="K108" s="600" t="s">
        <v>235</v>
      </c>
      <c r="L108" s="601" t="s">
        <v>235</v>
      </c>
    </row>
    <row r="109" spans="1:12">
      <c r="A109" s="197" t="s">
        <v>409</v>
      </c>
      <c r="B109" s="197" t="s">
        <v>415</v>
      </c>
      <c r="C109" s="200"/>
      <c r="D109" s="600">
        <v>4</v>
      </c>
      <c r="E109" s="600">
        <v>0</v>
      </c>
      <c r="F109" s="601">
        <v>0</v>
      </c>
      <c r="G109" s="600">
        <v>4</v>
      </c>
      <c r="H109" s="600">
        <v>0</v>
      </c>
      <c r="I109" s="601">
        <v>0</v>
      </c>
      <c r="J109" s="600">
        <v>0</v>
      </c>
      <c r="K109" s="600">
        <v>0</v>
      </c>
      <c r="L109" s="601" t="s">
        <v>231</v>
      </c>
    </row>
    <row r="110" spans="1:12">
      <c r="A110" s="197" t="s">
        <v>409</v>
      </c>
      <c r="B110" s="197" t="s">
        <v>414</v>
      </c>
      <c r="C110" s="200"/>
      <c r="D110" s="600">
        <v>41</v>
      </c>
      <c r="E110" s="600">
        <v>4</v>
      </c>
      <c r="F110" s="601">
        <v>10.810810810810811</v>
      </c>
      <c r="G110" s="600">
        <v>41</v>
      </c>
      <c r="H110" s="600">
        <v>4</v>
      </c>
      <c r="I110" s="601">
        <v>10.810810810810811</v>
      </c>
      <c r="J110" s="600">
        <v>7</v>
      </c>
      <c r="K110" s="600">
        <v>-3</v>
      </c>
      <c r="L110" s="601">
        <v>-30</v>
      </c>
    </row>
    <row r="111" spans="1:12">
      <c r="A111" s="1382" t="s">
        <v>413</v>
      </c>
      <c r="B111" s="1383"/>
      <c r="C111" s="1384"/>
      <c r="D111" s="600">
        <v>0</v>
      </c>
      <c r="E111" s="600">
        <v>0</v>
      </c>
      <c r="F111" s="601" t="s">
        <v>231</v>
      </c>
      <c r="G111" s="600">
        <v>0</v>
      </c>
      <c r="H111" s="600">
        <v>0</v>
      </c>
      <c r="I111" s="601" t="s">
        <v>231</v>
      </c>
      <c r="J111" s="600">
        <v>0</v>
      </c>
      <c r="K111" s="600">
        <v>0</v>
      </c>
      <c r="L111" s="601" t="s">
        <v>231</v>
      </c>
    </row>
    <row r="112" spans="1:12">
      <c r="A112" s="197" t="s">
        <v>409</v>
      </c>
      <c r="B112" s="197" t="s">
        <v>412</v>
      </c>
      <c r="C112" s="200"/>
      <c r="D112" s="600">
        <v>0</v>
      </c>
      <c r="E112" s="600">
        <v>0</v>
      </c>
      <c r="F112" s="601" t="s">
        <v>231</v>
      </c>
      <c r="G112" s="600">
        <v>0</v>
      </c>
      <c r="H112" s="600">
        <v>0</v>
      </c>
      <c r="I112" s="601" t="s">
        <v>231</v>
      </c>
      <c r="J112" s="600">
        <v>0</v>
      </c>
      <c r="K112" s="600">
        <v>0</v>
      </c>
      <c r="L112" s="601" t="s">
        <v>231</v>
      </c>
    </row>
    <row r="113" spans="1:12">
      <c r="A113" s="197" t="s">
        <v>409</v>
      </c>
      <c r="B113" s="197" t="s">
        <v>411</v>
      </c>
      <c r="C113" s="200"/>
      <c r="D113" s="600">
        <v>0</v>
      </c>
      <c r="E113" s="600">
        <v>0</v>
      </c>
      <c r="F113" s="601" t="s">
        <v>231</v>
      </c>
      <c r="G113" s="600">
        <v>0</v>
      </c>
      <c r="H113" s="600">
        <v>0</v>
      </c>
      <c r="I113" s="601" t="s">
        <v>231</v>
      </c>
      <c r="J113" s="600">
        <v>0</v>
      </c>
      <c r="K113" s="600">
        <v>0</v>
      </c>
      <c r="L113" s="601" t="s">
        <v>231</v>
      </c>
    </row>
    <row r="114" spans="1:12">
      <c r="A114" s="1382" t="s">
        <v>410</v>
      </c>
      <c r="B114" s="1383"/>
      <c r="C114" s="1384"/>
      <c r="D114" s="600">
        <v>0</v>
      </c>
      <c r="E114" s="600">
        <v>0</v>
      </c>
      <c r="F114" s="601" t="s">
        <v>231</v>
      </c>
      <c r="G114" s="600">
        <v>0</v>
      </c>
      <c r="H114" s="600">
        <v>0</v>
      </c>
      <c r="I114" s="601" t="s">
        <v>231</v>
      </c>
      <c r="J114" s="600">
        <v>0</v>
      </c>
      <c r="K114" s="600">
        <v>0</v>
      </c>
      <c r="L114" s="601" t="s">
        <v>231</v>
      </c>
    </row>
    <row r="115" spans="1:12">
      <c r="A115" s="197" t="s">
        <v>409</v>
      </c>
      <c r="B115" s="197" t="s">
        <v>408</v>
      </c>
      <c r="C115" s="200"/>
      <c r="D115" s="600">
        <v>0</v>
      </c>
      <c r="E115" s="600">
        <v>0</v>
      </c>
      <c r="F115" s="601" t="s">
        <v>231</v>
      </c>
      <c r="G115" s="600">
        <v>0</v>
      </c>
      <c r="H115" s="600">
        <v>0</v>
      </c>
      <c r="I115" s="601" t="s">
        <v>231</v>
      </c>
      <c r="J115" s="600">
        <v>0</v>
      </c>
      <c r="K115" s="600">
        <v>0</v>
      </c>
      <c r="L115" s="601" t="s">
        <v>231</v>
      </c>
    </row>
    <row r="116" spans="1:12">
      <c r="A116" s="1382" t="s">
        <v>407</v>
      </c>
      <c r="B116" s="1383"/>
      <c r="C116" s="1384"/>
      <c r="D116" s="600">
        <v>0</v>
      </c>
      <c r="E116" s="600">
        <v>0</v>
      </c>
      <c r="F116" s="601" t="s">
        <v>231</v>
      </c>
      <c r="G116" s="600">
        <v>0</v>
      </c>
      <c r="H116" s="600">
        <v>0</v>
      </c>
      <c r="I116" s="601" t="s">
        <v>231</v>
      </c>
      <c r="J116" s="600">
        <v>0</v>
      </c>
      <c r="K116" s="600">
        <v>0</v>
      </c>
      <c r="L116" s="601" t="s">
        <v>231</v>
      </c>
    </row>
    <row r="117" spans="1:12" s="35" customFormat="1" ht="12">
      <c r="A117" s="148" t="s">
        <v>230</v>
      </c>
      <c r="B117" s="605"/>
      <c r="C117" s="605"/>
      <c r="D117" s="605"/>
      <c r="E117" s="605"/>
      <c r="F117" s="605"/>
      <c r="G117" s="605"/>
      <c r="H117" s="605"/>
      <c r="I117" s="605"/>
      <c r="J117" s="605"/>
      <c r="K117" s="605"/>
      <c r="L117" s="606"/>
    </row>
    <row r="118" spans="1:12" s="35" customFormat="1" ht="12">
      <c r="A118" s="172" t="s">
        <v>229</v>
      </c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</row>
    <row r="119" spans="1:12" s="35" customFormat="1" ht="12">
      <c r="A119" s="174" t="s">
        <v>228</v>
      </c>
      <c r="B119" s="174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</row>
    <row r="120" spans="1:12" s="35" customFormat="1" ht="12">
      <c r="A120" s="1380" t="s">
        <v>227</v>
      </c>
      <c r="B120" s="1380"/>
      <c r="C120" s="175"/>
      <c r="D120" s="175"/>
      <c r="E120" s="175"/>
      <c r="F120" s="175"/>
      <c r="G120" s="175"/>
    </row>
    <row r="121" spans="1:12" s="35" customFormat="1" ht="12">
      <c r="A121" s="1380" t="s">
        <v>225</v>
      </c>
      <c r="B121" s="1380"/>
      <c r="C121" s="175"/>
      <c r="D121" s="175"/>
      <c r="E121" s="175"/>
      <c r="F121" s="175"/>
      <c r="G121" s="175"/>
    </row>
    <row r="122" spans="1:12" s="35" customFormat="1" ht="12">
      <c r="A122" s="1380" t="s">
        <v>224</v>
      </c>
      <c r="B122" s="1380"/>
      <c r="C122" s="1380"/>
      <c r="D122" s="1380"/>
      <c r="E122" s="1380"/>
      <c r="F122" s="1380"/>
      <c r="G122" s="1380"/>
    </row>
    <row r="123" spans="1:12" s="35" customFormat="1" ht="12">
      <c r="A123" s="1380" t="s">
        <v>223</v>
      </c>
      <c r="B123" s="1380"/>
      <c r="C123" s="1380"/>
      <c r="D123" s="1380"/>
      <c r="E123" s="175"/>
      <c r="F123" s="175"/>
      <c r="G123" s="175"/>
    </row>
    <row r="124" spans="1:12" s="35" customFormat="1" ht="12"/>
  </sheetData>
  <mergeCells count="27">
    <mergeCell ref="A1:L1"/>
    <mergeCell ref="A114:C114"/>
    <mergeCell ref="A111:C111"/>
    <mergeCell ref="A107:C107"/>
    <mergeCell ref="A77:C77"/>
    <mergeCell ref="A79:C79"/>
    <mergeCell ref="A87:C87"/>
    <mergeCell ref="A102:C102"/>
    <mergeCell ref="A98:C98"/>
    <mergeCell ref="A96:C96"/>
    <mergeCell ref="A94:C94"/>
    <mergeCell ref="A2:C5"/>
    <mergeCell ref="A123:D123"/>
    <mergeCell ref="A6:C6"/>
    <mergeCell ref="A120:B120"/>
    <mergeCell ref="A121:B121"/>
    <mergeCell ref="A122:G122"/>
    <mergeCell ref="A17:C17"/>
    <mergeCell ref="A42:C42"/>
    <mergeCell ref="A44:C44"/>
    <mergeCell ref="A49:C49"/>
    <mergeCell ref="A53:C53"/>
    <mergeCell ref="A57:C57"/>
    <mergeCell ref="A63:C63"/>
    <mergeCell ref="A66:C66"/>
    <mergeCell ref="A73:C73"/>
    <mergeCell ref="A116:C116"/>
  </mergeCells>
  <pageMargins left="0.7" right="0.7" top="0.78740157499999996" bottom="0.78740157499999996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6"/>
  <sheetViews>
    <sheetView workbookViewId="0">
      <selection sqref="A1:M1"/>
    </sheetView>
  </sheetViews>
  <sheetFormatPr baseColWidth="10" defaultColWidth="10.125" defaultRowHeight="14.25"/>
  <cols>
    <col min="1" max="1" width="10.875" style="176" customWidth="1"/>
    <col min="2" max="2" width="43" style="176" customWidth="1"/>
    <col min="3" max="3" width="6.125" style="176" customWidth="1"/>
    <col min="4" max="4" width="6.25" style="176" customWidth="1"/>
    <col min="5" max="5" width="6.875" style="176" customWidth="1"/>
    <col min="6" max="6" width="5.5" style="176" customWidth="1"/>
    <col min="7" max="7" width="6.25" style="176" customWidth="1"/>
    <col min="8" max="8" width="5.875" style="176" customWidth="1"/>
    <col min="9" max="9" width="4.75" style="176" customWidth="1"/>
    <col min="10" max="10" width="5.875" style="176" customWidth="1"/>
    <col min="11" max="11" width="6.375" style="176" customWidth="1"/>
    <col min="12" max="12" width="5.375" style="176" customWidth="1"/>
    <col min="13" max="13" width="6.75" style="176" customWidth="1"/>
    <col min="14" max="14" width="6.625" style="176" customWidth="1"/>
    <col min="15" max="15" width="6.75" style="176" customWidth="1"/>
    <col min="16" max="16" width="6.375" style="176" customWidth="1"/>
    <col min="17" max="17" width="7.375" style="176" customWidth="1"/>
    <col min="18" max="18" width="8.25" style="176" customWidth="1"/>
    <col min="19" max="19" width="5.25" style="176" customWidth="1"/>
    <col min="20" max="20" width="7.875" style="176" customWidth="1"/>
    <col min="21" max="21" width="6.875" style="176" customWidth="1"/>
    <col min="22" max="22" width="17.625" style="176" customWidth="1"/>
    <col min="23" max="23" width="13.875" style="176" customWidth="1"/>
    <col min="24" max="16384" width="10.125" style="176"/>
  </cols>
  <sheetData>
    <row r="1" spans="1:23" ht="17.25" customHeight="1">
      <c r="A1" s="1399" t="s">
        <v>1844</v>
      </c>
      <c r="B1" s="1399"/>
      <c r="C1" s="1399"/>
      <c r="D1" s="1399"/>
      <c r="E1" s="1399"/>
      <c r="F1" s="1399"/>
      <c r="G1" s="1399"/>
      <c r="H1" s="1399"/>
      <c r="I1" s="1399"/>
      <c r="J1" s="1399"/>
      <c r="K1" s="1399"/>
      <c r="L1" s="1399"/>
      <c r="M1" s="1399"/>
    </row>
    <row r="2" spans="1:23">
      <c r="A2" s="1401" t="s">
        <v>398</v>
      </c>
      <c r="B2" s="1402"/>
      <c r="C2" s="185" t="s">
        <v>406</v>
      </c>
      <c r="D2" s="185"/>
      <c r="E2" s="185"/>
      <c r="F2" s="185"/>
      <c r="G2" s="185"/>
      <c r="H2" s="185"/>
      <c r="I2" s="185"/>
      <c r="J2" s="185"/>
      <c r="K2" s="185"/>
      <c r="L2" s="185" t="s">
        <v>405</v>
      </c>
      <c r="M2" s="185"/>
      <c r="N2" s="185"/>
      <c r="O2" s="185"/>
      <c r="P2" s="185"/>
      <c r="Q2" s="185"/>
      <c r="R2" s="185"/>
      <c r="S2" s="185"/>
      <c r="T2" s="185"/>
      <c r="U2" s="185"/>
      <c r="V2" s="186" t="s">
        <v>404</v>
      </c>
      <c r="W2" s="608" t="s">
        <v>403</v>
      </c>
    </row>
    <row r="3" spans="1:23">
      <c r="A3" s="1403"/>
      <c r="B3" s="1404"/>
      <c r="C3" s="185" t="s">
        <v>401</v>
      </c>
      <c r="D3" s="185"/>
      <c r="E3" s="185"/>
      <c r="F3" s="185" t="s">
        <v>402</v>
      </c>
      <c r="G3" s="185"/>
      <c r="H3" s="185"/>
      <c r="I3" s="185" t="s">
        <v>402</v>
      </c>
      <c r="J3" s="185"/>
      <c r="K3" s="185"/>
      <c r="L3" s="185" t="s">
        <v>401</v>
      </c>
      <c r="M3" s="185"/>
      <c r="N3" s="185"/>
      <c r="O3" s="185" t="s">
        <v>400</v>
      </c>
      <c r="P3" s="185"/>
      <c r="Q3" s="185"/>
      <c r="R3" s="185"/>
      <c r="S3" s="185" t="s">
        <v>114</v>
      </c>
      <c r="T3" s="185"/>
      <c r="U3" s="185"/>
      <c r="V3" s="186" t="s">
        <v>399</v>
      </c>
      <c r="W3" s="608" t="s">
        <v>399</v>
      </c>
    </row>
    <row r="4" spans="1:23">
      <c r="A4" s="1403"/>
      <c r="B4" s="1404"/>
      <c r="C4" s="185" t="s">
        <v>395</v>
      </c>
      <c r="D4" s="185"/>
      <c r="E4" s="185"/>
      <c r="F4" s="185" t="s">
        <v>397</v>
      </c>
      <c r="G4" s="185"/>
      <c r="H4" s="185"/>
      <c r="I4" s="185" t="s">
        <v>396</v>
      </c>
      <c r="J4" s="185"/>
      <c r="K4" s="185"/>
      <c r="L4" s="185" t="s">
        <v>395</v>
      </c>
      <c r="M4" s="185"/>
      <c r="N4" s="185"/>
      <c r="O4" s="187"/>
      <c r="P4" s="188" t="s">
        <v>62</v>
      </c>
      <c r="Q4" s="188"/>
      <c r="R4" s="188"/>
      <c r="S4" s="185" t="s">
        <v>394</v>
      </c>
      <c r="T4" s="185"/>
      <c r="U4" s="185"/>
      <c r="V4" s="186" t="s">
        <v>393</v>
      </c>
      <c r="W4" s="608" t="s">
        <v>393</v>
      </c>
    </row>
    <row r="5" spans="1:23">
      <c r="A5" s="1405"/>
      <c r="B5" s="1406"/>
      <c r="C5" s="186" t="s">
        <v>66</v>
      </c>
      <c r="D5" s="185" t="s">
        <v>389</v>
      </c>
      <c r="E5" s="185"/>
      <c r="F5" s="186" t="s">
        <v>66</v>
      </c>
      <c r="G5" s="185" t="s">
        <v>389</v>
      </c>
      <c r="H5" s="185"/>
      <c r="I5" s="186" t="s">
        <v>66</v>
      </c>
      <c r="J5" s="185" t="s">
        <v>389</v>
      </c>
      <c r="K5" s="185"/>
      <c r="L5" s="186" t="s">
        <v>66</v>
      </c>
      <c r="M5" s="185" t="s">
        <v>389</v>
      </c>
      <c r="N5" s="185"/>
      <c r="O5" s="186" t="s">
        <v>7</v>
      </c>
      <c r="P5" s="186" t="s">
        <v>392</v>
      </c>
      <c r="Q5" s="186" t="s">
        <v>391</v>
      </c>
      <c r="R5" s="186" t="s">
        <v>390</v>
      </c>
      <c r="S5" s="186" t="s">
        <v>66</v>
      </c>
      <c r="T5" s="185" t="s">
        <v>389</v>
      </c>
      <c r="U5" s="185"/>
      <c r="V5" s="186" t="s">
        <v>388</v>
      </c>
      <c r="W5" s="608" t="s">
        <v>387</v>
      </c>
    </row>
    <row r="6" spans="1:23">
      <c r="A6" s="1395" t="s">
        <v>7</v>
      </c>
      <c r="B6" s="1396"/>
      <c r="C6" s="189"/>
      <c r="D6" s="189" t="s">
        <v>132</v>
      </c>
      <c r="E6" s="189" t="s">
        <v>72</v>
      </c>
      <c r="F6" s="189"/>
      <c r="G6" s="189" t="s">
        <v>132</v>
      </c>
      <c r="H6" s="189" t="s">
        <v>72</v>
      </c>
      <c r="I6" s="189"/>
      <c r="J6" s="189" t="s">
        <v>132</v>
      </c>
      <c r="K6" s="189" t="s">
        <v>72</v>
      </c>
      <c r="L6" s="189"/>
      <c r="M6" s="189" t="s">
        <v>132</v>
      </c>
      <c r="N6" s="189" t="s">
        <v>72</v>
      </c>
      <c r="O6" s="189"/>
      <c r="P6" s="189" t="s">
        <v>386</v>
      </c>
      <c r="Q6" s="189" t="s">
        <v>385</v>
      </c>
      <c r="R6" s="189" t="s">
        <v>384</v>
      </c>
      <c r="S6" s="189"/>
      <c r="T6" s="189" t="s">
        <v>132</v>
      </c>
      <c r="U6" s="189" t="s">
        <v>72</v>
      </c>
      <c r="V6" s="189" t="s">
        <v>383</v>
      </c>
      <c r="W6" s="607" t="s">
        <v>383</v>
      </c>
    </row>
    <row r="7" spans="1:23">
      <c r="A7" s="1397"/>
      <c r="B7" s="1398"/>
      <c r="C7" s="609">
        <v>1732</v>
      </c>
      <c r="D7" s="609">
        <v>-7</v>
      </c>
      <c r="E7" s="610">
        <v>-0.40253018976423238</v>
      </c>
      <c r="F7" s="609">
        <v>1697</v>
      </c>
      <c r="G7" s="609">
        <v>-16</v>
      </c>
      <c r="H7" s="610">
        <v>-0.93403385872737887</v>
      </c>
      <c r="I7" s="609">
        <v>128</v>
      </c>
      <c r="J7" s="609">
        <v>43</v>
      </c>
      <c r="K7" s="610">
        <v>50.588235294117645</v>
      </c>
      <c r="L7" s="609">
        <v>981</v>
      </c>
      <c r="M7" s="609">
        <v>-63</v>
      </c>
      <c r="N7" s="610">
        <v>-6.0344827586206895</v>
      </c>
      <c r="O7" s="609">
        <v>963</v>
      </c>
      <c r="P7" s="609">
        <v>389</v>
      </c>
      <c r="Q7" s="609">
        <v>332</v>
      </c>
      <c r="R7" s="609">
        <v>242</v>
      </c>
      <c r="S7" s="609">
        <v>18</v>
      </c>
      <c r="T7" s="611">
        <v>-17</v>
      </c>
      <c r="U7" s="612">
        <v>-48.571428571428569</v>
      </c>
      <c r="V7" s="612">
        <v>1.7655453618756372</v>
      </c>
      <c r="W7" s="613">
        <v>7.1111111111111107</v>
      </c>
    </row>
    <row r="8" spans="1:23" ht="14.45" customHeight="1">
      <c r="A8" s="1408" t="s">
        <v>382</v>
      </c>
      <c r="B8" s="192"/>
      <c r="C8" s="611">
        <v>28</v>
      </c>
      <c r="D8" s="611">
        <v>9</v>
      </c>
      <c r="E8" s="612">
        <v>47.368421052631575</v>
      </c>
      <c r="F8" s="611">
        <v>22</v>
      </c>
      <c r="G8" s="611">
        <v>3</v>
      </c>
      <c r="H8" s="612">
        <v>15.789473684210526</v>
      </c>
      <c r="I8" s="611" t="s">
        <v>235</v>
      </c>
      <c r="J8" s="611" t="s">
        <v>235</v>
      </c>
      <c r="K8" s="612" t="s">
        <v>235</v>
      </c>
      <c r="L8" s="611">
        <v>21</v>
      </c>
      <c r="M8" s="611">
        <v>-1</v>
      </c>
      <c r="N8" s="612">
        <v>-4.5454545454545459</v>
      </c>
      <c r="O8" s="609">
        <v>21</v>
      </c>
      <c r="P8" s="611" t="s">
        <v>235</v>
      </c>
      <c r="Q8" s="611">
        <v>5</v>
      </c>
      <c r="R8" s="611" t="s">
        <v>235</v>
      </c>
      <c r="S8" s="611">
        <v>0</v>
      </c>
      <c r="T8" s="611">
        <v>0</v>
      </c>
      <c r="U8" s="612" t="s">
        <v>231</v>
      </c>
      <c r="V8" s="612">
        <v>1.3333333333333333</v>
      </c>
      <c r="W8" s="613" t="s">
        <v>231</v>
      </c>
    </row>
    <row r="9" spans="1:23">
      <c r="A9" s="1409"/>
      <c r="B9" s="192" t="s">
        <v>381</v>
      </c>
      <c r="C9" s="611">
        <v>0</v>
      </c>
      <c r="D9" s="611">
        <v>0</v>
      </c>
      <c r="E9" s="612" t="s">
        <v>231</v>
      </c>
      <c r="F9" s="611">
        <v>0</v>
      </c>
      <c r="G9" s="611">
        <v>0</v>
      </c>
      <c r="H9" s="612" t="s">
        <v>231</v>
      </c>
      <c r="I9" s="611">
        <v>0</v>
      </c>
      <c r="J9" s="611">
        <v>0</v>
      </c>
      <c r="K9" s="612" t="s">
        <v>231</v>
      </c>
      <c r="L9" s="611">
        <v>0</v>
      </c>
      <c r="M9" s="611" t="s">
        <v>235</v>
      </c>
      <c r="N9" s="612" t="s">
        <v>235</v>
      </c>
      <c r="O9" s="609">
        <v>0</v>
      </c>
      <c r="P9" s="611">
        <v>0</v>
      </c>
      <c r="Q9" s="611">
        <v>0</v>
      </c>
      <c r="R9" s="611">
        <v>0</v>
      </c>
      <c r="S9" s="611">
        <v>0</v>
      </c>
      <c r="T9" s="611">
        <v>0</v>
      </c>
      <c r="U9" s="612" t="s">
        <v>231</v>
      </c>
      <c r="V9" s="612" t="s">
        <v>231</v>
      </c>
      <c r="W9" s="613" t="s">
        <v>231</v>
      </c>
    </row>
    <row r="10" spans="1:23">
      <c r="A10" s="1409"/>
      <c r="B10" s="192" t="s">
        <v>380</v>
      </c>
      <c r="C10" s="611">
        <v>0</v>
      </c>
      <c r="D10" s="611">
        <v>0</v>
      </c>
      <c r="E10" s="612" t="s">
        <v>231</v>
      </c>
      <c r="F10" s="611">
        <v>0</v>
      </c>
      <c r="G10" s="611">
        <v>0</v>
      </c>
      <c r="H10" s="612" t="s">
        <v>231</v>
      </c>
      <c r="I10" s="611">
        <v>0</v>
      </c>
      <c r="J10" s="611">
        <v>0</v>
      </c>
      <c r="K10" s="612" t="s">
        <v>231</v>
      </c>
      <c r="L10" s="611">
        <v>0</v>
      </c>
      <c r="M10" s="611">
        <v>0</v>
      </c>
      <c r="N10" s="612" t="s">
        <v>231</v>
      </c>
      <c r="O10" s="609">
        <v>0</v>
      </c>
      <c r="P10" s="611">
        <v>0</v>
      </c>
      <c r="Q10" s="611">
        <v>0</v>
      </c>
      <c r="R10" s="611">
        <v>0</v>
      </c>
      <c r="S10" s="611">
        <v>0</v>
      </c>
      <c r="T10" s="611">
        <v>0</v>
      </c>
      <c r="U10" s="612" t="s">
        <v>231</v>
      </c>
      <c r="V10" s="612" t="s">
        <v>231</v>
      </c>
      <c r="W10" s="613" t="s">
        <v>231</v>
      </c>
    </row>
    <row r="11" spans="1:23">
      <c r="A11" s="1409"/>
      <c r="B11" s="192" t="s">
        <v>379</v>
      </c>
      <c r="C11" s="611" t="s">
        <v>235</v>
      </c>
      <c r="D11" s="611" t="s">
        <v>235</v>
      </c>
      <c r="E11" s="612" t="s">
        <v>231</v>
      </c>
      <c r="F11" s="611" t="s">
        <v>235</v>
      </c>
      <c r="G11" s="611" t="s">
        <v>235</v>
      </c>
      <c r="H11" s="612" t="s">
        <v>231</v>
      </c>
      <c r="I11" s="611" t="s">
        <v>235</v>
      </c>
      <c r="J11" s="611" t="s">
        <v>235</v>
      </c>
      <c r="K11" s="612" t="s">
        <v>231</v>
      </c>
      <c r="L11" s="611" t="s">
        <v>235</v>
      </c>
      <c r="M11" s="611" t="s">
        <v>235</v>
      </c>
      <c r="N11" s="612" t="s">
        <v>231</v>
      </c>
      <c r="O11" s="609" t="s">
        <v>235</v>
      </c>
      <c r="P11" s="611" t="s">
        <v>235</v>
      </c>
      <c r="Q11" s="611">
        <v>0</v>
      </c>
      <c r="R11" s="611" t="s">
        <v>235</v>
      </c>
      <c r="S11" s="611">
        <v>0</v>
      </c>
      <c r="T11" s="611">
        <v>0</v>
      </c>
      <c r="U11" s="612" t="s">
        <v>231</v>
      </c>
      <c r="V11" s="612" t="s">
        <v>235</v>
      </c>
      <c r="W11" s="613" t="s">
        <v>231</v>
      </c>
    </row>
    <row r="12" spans="1:23">
      <c r="A12" s="1409"/>
      <c r="B12" s="192" t="s">
        <v>378</v>
      </c>
      <c r="C12" s="611">
        <v>0</v>
      </c>
      <c r="D12" s="611">
        <v>0</v>
      </c>
      <c r="E12" s="612" t="s">
        <v>231</v>
      </c>
      <c r="F12" s="611">
        <v>0</v>
      </c>
      <c r="G12" s="611">
        <v>0</v>
      </c>
      <c r="H12" s="612" t="s">
        <v>231</v>
      </c>
      <c r="I12" s="611">
        <v>0</v>
      </c>
      <c r="J12" s="611">
        <v>0</v>
      </c>
      <c r="K12" s="612" t="s">
        <v>231</v>
      </c>
      <c r="L12" s="611">
        <v>0</v>
      </c>
      <c r="M12" s="611">
        <v>0</v>
      </c>
      <c r="N12" s="612" t="s">
        <v>231</v>
      </c>
      <c r="O12" s="609">
        <v>0</v>
      </c>
      <c r="P12" s="611">
        <v>0</v>
      </c>
      <c r="Q12" s="611">
        <v>0</v>
      </c>
      <c r="R12" s="611">
        <v>0</v>
      </c>
      <c r="S12" s="611">
        <v>0</v>
      </c>
      <c r="T12" s="611">
        <v>0</v>
      </c>
      <c r="U12" s="612" t="s">
        <v>231</v>
      </c>
      <c r="V12" s="612" t="s">
        <v>231</v>
      </c>
      <c r="W12" s="613" t="s">
        <v>231</v>
      </c>
    </row>
    <row r="13" spans="1:23">
      <c r="A13" s="1409"/>
      <c r="B13" s="192" t="s">
        <v>377</v>
      </c>
      <c r="C13" s="611" t="s">
        <v>235</v>
      </c>
      <c r="D13" s="611" t="s">
        <v>235</v>
      </c>
      <c r="E13" s="612" t="s">
        <v>235</v>
      </c>
      <c r="F13" s="611" t="s">
        <v>235</v>
      </c>
      <c r="G13" s="611" t="s">
        <v>235</v>
      </c>
      <c r="H13" s="612" t="s">
        <v>235</v>
      </c>
      <c r="I13" s="611">
        <v>0</v>
      </c>
      <c r="J13" s="611">
        <v>0</v>
      </c>
      <c r="K13" s="612" t="s">
        <v>231</v>
      </c>
      <c r="L13" s="611">
        <v>6</v>
      </c>
      <c r="M13" s="611">
        <v>-3</v>
      </c>
      <c r="N13" s="612">
        <v>-33.333333333333329</v>
      </c>
      <c r="O13" s="609">
        <v>6</v>
      </c>
      <c r="P13" s="611" t="s">
        <v>235</v>
      </c>
      <c r="Q13" s="611" t="s">
        <v>235</v>
      </c>
      <c r="R13" s="611" t="s">
        <v>235</v>
      </c>
      <c r="S13" s="611">
        <v>0</v>
      </c>
      <c r="T13" s="611">
        <v>0</v>
      </c>
      <c r="U13" s="612" t="s">
        <v>231</v>
      </c>
      <c r="V13" s="612" t="s">
        <v>235</v>
      </c>
      <c r="W13" s="613" t="s">
        <v>231</v>
      </c>
    </row>
    <row r="14" spans="1:23">
      <c r="A14" s="1409"/>
      <c r="B14" s="192" t="s">
        <v>376</v>
      </c>
      <c r="C14" s="611">
        <v>0</v>
      </c>
      <c r="D14" s="611">
        <v>0</v>
      </c>
      <c r="E14" s="612" t="s">
        <v>231</v>
      </c>
      <c r="F14" s="611">
        <v>0</v>
      </c>
      <c r="G14" s="611">
        <v>0</v>
      </c>
      <c r="H14" s="612" t="s">
        <v>231</v>
      </c>
      <c r="I14" s="611">
        <v>0</v>
      </c>
      <c r="J14" s="611">
        <v>0</v>
      </c>
      <c r="K14" s="612" t="s">
        <v>231</v>
      </c>
      <c r="L14" s="611">
        <v>0</v>
      </c>
      <c r="M14" s="611" t="s">
        <v>235</v>
      </c>
      <c r="N14" s="612" t="s">
        <v>235</v>
      </c>
      <c r="O14" s="609">
        <v>0</v>
      </c>
      <c r="P14" s="611">
        <v>0</v>
      </c>
      <c r="Q14" s="611">
        <v>0</v>
      </c>
      <c r="R14" s="611">
        <v>0</v>
      </c>
      <c r="S14" s="611">
        <v>0</v>
      </c>
      <c r="T14" s="611">
        <v>0</v>
      </c>
      <c r="U14" s="612" t="s">
        <v>231</v>
      </c>
      <c r="V14" s="612" t="s">
        <v>231</v>
      </c>
      <c r="W14" s="613" t="s">
        <v>231</v>
      </c>
    </row>
    <row r="15" spans="1:23">
      <c r="A15" s="1409"/>
      <c r="B15" s="192" t="s">
        <v>375</v>
      </c>
      <c r="C15" s="611">
        <v>0</v>
      </c>
      <c r="D15" s="611">
        <v>0</v>
      </c>
      <c r="E15" s="612" t="s">
        <v>231</v>
      </c>
      <c r="F15" s="611">
        <v>0</v>
      </c>
      <c r="G15" s="611">
        <v>0</v>
      </c>
      <c r="H15" s="612" t="s">
        <v>231</v>
      </c>
      <c r="I15" s="611">
        <v>0</v>
      </c>
      <c r="J15" s="611">
        <v>0</v>
      </c>
      <c r="K15" s="612" t="s">
        <v>231</v>
      </c>
      <c r="L15" s="611" t="s">
        <v>235</v>
      </c>
      <c r="M15" s="611" t="s">
        <v>235</v>
      </c>
      <c r="N15" s="612" t="s">
        <v>231</v>
      </c>
      <c r="O15" s="609" t="s">
        <v>235</v>
      </c>
      <c r="P15" s="611">
        <v>0</v>
      </c>
      <c r="Q15" s="611" t="s">
        <v>235</v>
      </c>
      <c r="R15" s="611">
        <v>0</v>
      </c>
      <c r="S15" s="611">
        <v>0</v>
      </c>
      <c r="T15" s="611">
        <v>0</v>
      </c>
      <c r="U15" s="612" t="s">
        <v>231</v>
      </c>
      <c r="V15" s="612" t="s">
        <v>231</v>
      </c>
      <c r="W15" s="613" t="s">
        <v>231</v>
      </c>
    </row>
    <row r="16" spans="1:23">
      <c r="A16" s="1409"/>
      <c r="B16" s="192" t="s">
        <v>374</v>
      </c>
      <c r="C16" s="611">
        <v>23</v>
      </c>
      <c r="D16" s="611">
        <v>9</v>
      </c>
      <c r="E16" s="612">
        <v>64.285714285714292</v>
      </c>
      <c r="F16" s="611">
        <v>17</v>
      </c>
      <c r="G16" s="611">
        <v>3</v>
      </c>
      <c r="H16" s="612">
        <v>21.428571428571427</v>
      </c>
      <c r="I16" s="611">
        <v>0</v>
      </c>
      <c r="J16" s="611" t="s">
        <v>235</v>
      </c>
      <c r="K16" s="612" t="s">
        <v>235</v>
      </c>
      <c r="L16" s="611">
        <v>8</v>
      </c>
      <c r="M16" s="611">
        <v>0</v>
      </c>
      <c r="N16" s="612">
        <v>0</v>
      </c>
      <c r="O16" s="609">
        <v>8</v>
      </c>
      <c r="P16" s="611" t="s">
        <v>235</v>
      </c>
      <c r="Q16" s="611" t="s">
        <v>235</v>
      </c>
      <c r="R16" s="611">
        <v>0</v>
      </c>
      <c r="S16" s="611">
        <v>0</v>
      </c>
      <c r="T16" s="611">
        <v>0</v>
      </c>
      <c r="U16" s="612" t="s">
        <v>231</v>
      </c>
      <c r="V16" s="612">
        <v>2.875</v>
      </c>
      <c r="W16" s="613" t="s">
        <v>231</v>
      </c>
    </row>
    <row r="17" spans="1:23">
      <c r="A17" s="1410"/>
      <c r="B17" s="192" t="s">
        <v>373</v>
      </c>
      <c r="C17" s="611" t="s">
        <v>235</v>
      </c>
      <c r="D17" s="611" t="s">
        <v>235</v>
      </c>
      <c r="E17" s="612" t="s">
        <v>235</v>
      </c>
      <c r="F17" s="611" t="s">
        <v>235</v>
      </c>
      <c r="G17" s="611" t="s">
        <v>235</v>
      </c>
      <c r="H17" s="612" t="s">
        <v>235</v>
      </c>
      <c r="I17" s="611">
        <v>0</v>
      </c>
      <c r="J17" s="611" t="s">
        <v>235</v>
      </c>
      <c r="K17" s="612" t="s">
        <v>235</v>
      </c>
      <c r="L17" s="611" t="s">
        <v>235</v>
      </c>
      <c r="M17" s="611" t="s">
        <v>235</v>
      </c>
      <c r="N17" s="612" t="s">
        <v>235</v>
      </c>
      <c r="O17" s="609" t="s">
        <v>235</v>
      </c>
      <c r="P17" s="611" t="s">
        <v>235</v>
      </c>
      <c r="Q17" s="611" t="s">
        <v>235</v>
      </c>
      <c r="R17" s="611" t="s">
        <v>235</v>
      </c>
      <c r="S17" s="611">
        <v>0</v>
      </c>
      <c r="T17" s="611">
        <v>0</v>
      </c>
      <c r="U17" s="612" t="s">
        <v>231</v>
      </c>
      <c r="V17" s="612" t="s">
        <v>235</v>
      </c>
      <c r="W17" s="613" t="s">
        <v>231</v>
      </c>
    </row>
    <row r="18" spans="1:23" ht="14.25" customHeight="1">
      <c r="A18" s="1411" t="s">
        <v>372</v>
      </c>
      <c r="B18" s="192"/>
      <c r="C18" s="611">
        <v>721</v>
      </c>
      <c r="D18" s="611">
        <v>-14</v>
      </c>
      <c r="E18" s="612">
        <v>-1.9047619047619049</v>
      </c>
      <c r="F18" s="611">
        <v>716</v>
      </c>
      <c r="G18" s="611">
        <v>-14</v>
      </c>
      <c r="H18" s="612">
        <v>-1.9178082191780823</v>
      </c>
      <c r="I18" s="611">
        <v>17</v>
      </c>
      <c r="J18" s="611">
        <v>5</v>
      </c>
      <c r="K18" s="612">
        <v>41.666666666666671</v>
      </c>
      <c r="L18" s="611">
        <v>328</v>
      </c>
      <c r="M18" s="611">
        <v>14</v>
      </c>
      <c r="N18" s="612">
        <v>4.4585987261146496</v>
      </c>
      <c r="O18" s="609">
        <v>321</v>
      </c>
      <c r="P18" s="611">
        <v>116</v>
      </c>
      <c r="Q18" s="611">
        <v>112</v>
      </c>
      <c r="R18" s="611">
        <v>93</v>
      </c>
      <c r="S18" s="611">
        <v>7</v>
      </c>
      <c r="T18" s="611">
        <v>2</v>
      </c>
      <c r="U18" s="612">
        <v>40</v>
      </c>
      <c r="V18" s="612">
        <v>2.1981707317073171</v>
      </c>
      <c r="W18" s="613">
        <v>2.4285714285714284</v>
      </c>
    </row>
    <row r="19" spans="1:23">
      <c r="A19" s="1409"/>
      <c r="B19" s="192" t="s">
        <v>371</v>
      </c>
      <c r="C19" s="611">
        <v>0</v>
      </c>
      <c r="D19" s="611">
        <v>0</v>
      </c>
      <c r="E19" s="612" t="s">
        <v>231</v>
      </c>
      <c r="F19" s="611">
        <v>0</v>
      </c>
      <c r="G19" s="611">
        <v>0</v>
      </c>
      <c r="H19" s="612" t="s">
        <v>231</v>
      </c>
      <c r="I19" s="611">
        <v>0</v>
      </c>
      <c r="J19" s="611">
        <v>0</v>
      </c>
      <c r="K19" s="612" t="s">
        <v>231</v>
      </c>
      <c r="L19" s="611">
        <v>0</v>
      </c>
      <c r="M19" s="611">
        <v>0</v>
      </c>
      <c r="N19" s="612" t="s">
        <v>231</v>
      </c>
      <c r="O19" s="609">
        <v>0</v>
      </c>
      <c r="P19" s="611">
        <v>0</v>
      </c>
      <c r="Q19" s="611">
        <v>0</v>
      </c>
      <c r="R19" s="611">
        <v>0</v>
      </c>
      <c r="S19" s="611">
        <v>0</v>
      </c>
      <c r="T19" s="611">
        <v>0</v>
      </c>
      <c r="U19" s="612" t="s">
        <v>231</v>
      </c>
      <c r="V19" s="612" t="s">
        <v>231</v>
      </c>
      <c r="W19" s="613" t="s">
        <v>231</v>
      </c>
    </row>
    <row r="20" spans="1:23">
      <c r="A20" s="1409"/>
      <c r="B20" s="192" t="s">
        <v>370</v>
      </c>
      <c r="C20" s="611" t="s">
        <v>235</v>
      </c>
      <c r="D20" s="611" t="s">
        <v>235</v>
      </c>
      <c r="E20" s="612" t="s">
        <v>235</v>
      </c>
      <c r="F20" s="611" t="s">
        <v>235</v>
      </c>
      <c r="G20" s="611" t="s">
        <v>235</v>
      </c>
      <c r="H20" s="612" t="s">
        <v>235</v>
      </c>
      <c r="I20" s="611">
        <v>0</v>
      </c>
      <c r="J20" s="611">
        <v>0</v>
      </c>
      <c r="K20" s="612" t="s">
        <v>231</v>
      </c>
      <c r="L20" s="611">
        <v>0</v>
      </c>
      <c r="M20" s="611" t="s">
        <v>235</v>
      </c>
      <c r="N20" s="612" t="s">
        <v>235</v>
      </c>
      <c r="O20" s="609">
        <v>0</v>
      </c>
      <c r="P20" s="611">
        <v>0</v>
      </c>
      <c r="Q20" s="611">
        <v>0</v>
      </c>
      <c r="R20" s="611">
        <v>0</v>
      </c>
      <c r="S20" s="611">
        <v>0</v>
      </c>
      <c r="T20" s="611">
        <v>0</v>
      </c>
      <c r="U20" s="612" t="s">
        <v>231</v>
      </c>
      <c r="V20" s="612" t="s">
        <v>231</v>
      </c>
      <c r="W20" s="613" t="s">
        <v>231</v>
      </c>
    </row>
    <row r="21" spans="1:23">
      <c r="A21" s="1409"/>
      <c r="B21" s="192" t="s">
        <v>369</v>
      </c>
      <c r="C21" s="611">
        <v>0</v>
      </c>
      <c r="D21" s="611">
        <v>0</v>
      </c>
      <c r="E21" s="612" t="s">
        <v>231</v>
      </c>
      <c r="F21" s="611">
        <v>0</v>
      </c>
      <c r="G21" s="611">
        <v>0</v>
      </c>
      <c r="H21" s="612" t="s">
        <v>231</v>
      </c>
      <c r="I21" s="611">
        <v>0</v>
      </c>
      <c r="J21" s="611">
        <v>0</v>
      </c>
      <c r="K21" s="612" t="s">
        <v>231</v>
      </c>
      <c r="L21" s="611">
        <v>0</v>
      </c>
      <c r="M21" s="611">
        <v>0</v>
      </c>
      <c r="N21" s="612" t="s">
        <v>231</v>
      </c>
      <c r="O21" s="609">
        <v>0</v>
      </c>
      <c r="P21" s="611">
        <v>0</v>
      </c>
      <c r="Q21" s="611">
        <v>0</v>
      </c>
      <c r="R21" s="611">
        <v>0</v>
      </c>
      <c r="S21" s="611">
        <v>0</v>
      </c>
      <c r="T21" s="611">
        <v>0</v>
      </c>
      <c r="U21" s="612" t="s">
        <v>231</v>
      </c>
      <c r="V21" s="612" t="s">
        <v>231</v>
      </c>
      <c r="W21" s="613" t="s">
        <v>231</v>
      </c>
    </row>
    <row r="22" spans="1:23">
      <c r="A22" s="1409"/>
      <c r="B22" s="192" t="s">
        <v>368</v>
      </c>
      <c r="C22" s="611">
        <v>0</v>
      </c>
      <c r="D22" s="611">
        <v>0</v>
      </c>
      <c r="E22" s="612" t="s">
        <v>231</v>
      </c>
      <c r="F22" s="611">
        <v>0</v>
      </c>
      <c r="G22" s="611">
        <v>0</v>
      </c>
      <c r="H22" s="612" t="s">
        <v>231</v>
      </c>
      <c r="I22" s="611">
        <v>0</v>
      </c>
      <c r="J22" s="611">
        <v>0</v>
      </c>
      <c r="K22" s="612" t="s">
        <v>231</v>
      </c>
      <c r="L22" s="611">
        <v>0</v>
      </c>
      <c r="M22" s="611">
        <v>0</v>
      </c>
      <c r="N22" s="612" t="s">
        <v>231</v>
      </c>
      <c r="O22" s="609">
        <v>0</v>
      </c>
      <c r="P22" s="611">
        <v>0</v>
      </c>
      <c r="Q22" s="611">
        <v>0</v>
      </c>
      <c r="R22" s="611">
        <v>0</v>
      </c>
      <c r="S22" s="611">
        <v>0</v>
      </c>
      <c r="T22" s="611">
        <v>0</v>
      </c>
      <c r="U22" s="612" t="s">
        <v>231</v>
      </c>
      <c r="V22" s="612" t="s">
        <v>231</v>
      </c>
      <c r="W22" s="613" t="s">
        <v>231</v>
      </c>
    </row>
    <row r="23" spans="1:23">
      <c r="A23" s="1409"/>
      <c r="B23" s="192" t="s">
        <v>367</v>
      </c>
      <c r="C23" s="611" t="s">
        <v>235</v>
      </c>
      <c r="D23" s="611" t="s">
        <v>235</v>
      </c>
      <c r="E23" s="612" t="s">
        <v>235</v>
      </c>
      <c r="F23" s="611" t="s">
        <v>235</v>
      </c>
      <c r="G23" s="611" t="s">
        <v>235</v>
      </c>
      <c r="H23" s="612" t="s">
        <v>235</v>
      </c>
      <c r="I23" s="611">
        <v>0</v>
      </c>
      <c r="J23" s="611">
        <v>0</v>
      </c>
      <c r="K23" s="612" t="s">
        <v>231</v>
      </c>
      <c r="L23" s="611" t="s">
        <v>235</v>
      </c>
      <c r="M23" s="611" t="s">
        <v>235</v>
      </c>
      <c r="N23" s="612" t="s">
        <v>235</v>
      </c>
      <c r="O23" s="609" t="s">
        <v>235</v>
      </c>
      <c r="P23" s="611">
        <v>0</v>
      </c>
      <c r="Q23" s="611">
        <v>0</v>
      </c>
      <c r="R23" s="611" t="s">
        <v>235</v>
      </c>
      <c r="S23" s="611">
        <v>0</v>
      </c>
      <c r="T23" s="611">
        <v>0</v>
      </c>
      <c r="U23" s="612" t="s">
        <v>231</v>
      </c>
      <c r="V23" s="612" t="s">
        <v>235</v>
      </c>
      <c r="W23" s="613" t="s">
        <v>231</v>
      </c>
    </row>
    <row r="24" spans="1:23">
      <c r="A24" s="1409"/>
      <c r="B24" s="192" t="s">
        <v>366</v>
      </c>
      <c r="C24" s="611">
        <v>20</v>
      </c>
      <c r="D24" s="611">
        <v>1</v>
      </c>
      <c r="E24" s="612">
        <v>5.2631578947368416</v>
      </c>
      <c r="F24" s="611">
        <v>20</v>
      </c>
      <c r="G24" s="611">
        <v>1</v>
      </c>
      <c r="H24" s="612">
        <v>5.2631578947368416</v>
      </c>
      <c r="I24" s="611">
        <v>0</v>
      </c>
      <c r="J24" s="611">
        <v>0</v>
      </c>
      <c r="K24" s="612" t="s">
        <v>231</v>
      </c>
      <c r="L24" s="611">
        <v>35</v>
      </c>
      <c r="M24" s="611">
        <v>9</v>
      </c>
      <c r="N24" s="612">
        <v>34.615384615384613</v>
      </c>
      <c r="O24" s="609" t="s">
        <v>235</v>
      </c>
      <c r="P24" s="611" t="s">
        <v>235</v>
      </c>
      <c r="Q24" s="611">
        <v>13</v>
      </c>
      <c r="R24" s="611">
        <v>15</v>
      </c>
      <c r="S24" s="611" t="s">
        <v>235</v>
      </c>
      <c r="T24" s="611" t="s">
        <v>235</v>
      </c>
      <c r="U24" s="612" t="s">
        <v>231</v>
      </c>
      <c r="V24" s="612">
        <v>0.5714285714285714</v>
      </c>
      <c r="W24" s="613" t="s">
        <v>231</v>
      </c>
    </row>
    <row r="25" spans="1:23">
      <c r="A25" s="1409"/>
      <c r="B25" s="192" t="s">
        <v>365</v>
      </c>
      <c r="C25" s="611">
        <v>6</v>
      </c>
      <c r="D25" s="611">
        <v>2</v>
      </c>
      <c r="E25" s="612">
        <v>50</v>
      </c>
      <c r="F25" s="611">
        <v>6</v>
      </c>
      <c r="G25" s="611">
        <v>2</v>
      </c>
      <c r="H25" s="612">
        <v>50</v>
      </c>
      <c r="I25" s="611">
        <v>0</v>
      </c>
      <c r="J25" s="611">
        <v>0</v>
      </c>
      <c r="K25" s="612" t="s">
        <v>231</v>
      </c>
      <c r="L25" s="611">
        <v>21</v>
      </c>
      <c r="M25" s="611">
        <v>8</v>
      </c>
      <c r="N25" s="612">
        <v>61.53846153846154</v>
      </c>
      <c r="O25" s="609">
        <v>21</v>
      </c>
      <c r="P25" s="611" t="s">
        <v>235</v>
      </c>
      <c r="Q25" s="611" t="s">
        <v>235</v>
      </c>
      <c r="R25" s="611">
        <v>11</v>
      </c>
      <c r="S25" s="611">
        <v>0</v>
      </c>
      <c r="T25" s="611">
        <v>0</v>
      </c>
      <c r="U25" s="612" t="s">
        <v>231</v>
      </c>
      <c r="V25" s="612">
        <v>0.2857142857142857</v>
      </c>
      <c r="W25" s="613" t="s">
        <v>231</v>
      </c>
    </row>
    <row r="26" spans="1:23">
      <c r="A26" s="1409"/>
      <c r="B26" s="192" t="s">
        <v>364</v>
      </c>
      <c r="C26" s="611">
        <v>0</v>
      </c>
      <c r="D26" s="611">
        <v>0</v>
      </c>
      <c r="E26" s="612" t="s">
        <v>231</v>
      </c>
      <c r="F26" s="611">
        <v>0</v>
      </c>
      <c r="G26" s="611">
        <v>0</v>
      </c>
      <c r="H26" s="612" t="s">
        <v>231</v>
      </c>
      <c r="I26" s="611">
        <v>0</v>
      </c>
      <c r="J26" s="611">
        <v>0</v>
      </c>
      <c r="K26" s="612" t="s">
        <v>231</v>
      </c>
      <c r="L26" s="611">
        <v>0</v>
      </c>
      <c r="M26" s="611">
        <v>0</v>
      </c>
      <c r="N26" s="612" t="s">
        <v>231</v>
      </c>
      <c r="O26" s="609">
        <v>0</v>
      </c>
      <c r="P26" s="611">
        <v>0</v>
      </c>
      <c r="Q26" s="611">
        <v>0</v>
      </c>
      <c r="R26" s="611">
        <v>0</v>
      </c>
      <c r="S26" s="611">
        <v>0</v>
      </c>
      <c r="T26" s="611">
        <v>0</v>
      </c>
      <c r="U26" s="612" t="s">
        <v>231</v>
      </c>
      <c r="V26" s="612" t="s">
        <v>231</v>
      </c>
      <c r="W26" s="613" t="s">
        <v>231</v>
      </c>
    </row>
    <row r="27" spans="1:23">
      <c r="A27" s="1409"/>
      <c r="B27" s="192" t="s">
        <v>363</v>
      </c>
      <c r="C27" s="611">
        <v>7</v>
      </c>
      <c r="D27" s="611">
        <v>4</v>
      </c>
      <c r="E27" s="612">
        <v>133.33333333333331</v>
      </c>
      <c r="F27" s="611">
        <v>7</v>
      </c>
      <c r="G27" s="611">
        <v>4</v>
      </c>
      <c r="H27" s="612">
        <v>133.33333333333331</v>
      </c>
      <c r="I27" s="611">
        <v>0</v>
      </c>
      <c r="J27" s="611">
        <v>0</v>
      </c>
      <c r="K27" s="612" t="s">
        <v>231</v>
      </c>
      <c r="L27" s="611">
        <v>6</v>
      </c>
      <c r="M27" s="611">
        <v>-3</v>
      </c>
      <c r="N27" s="612">
        <v>-33.333333333333329</v>
      </c>
      <c r="O27" s="609">
        <v>6</v>
      </c>
      <c r="P27" s="611" t="s">
        <v>235</v>
      </c>
      <c r="Q27" s="611" t="s">
        <v>235</v>
      </c>
      <c r="R27" s="611">
        <v>0</v>
      </c>
      <c r="S27" s="611">
        <v>0</v>
      </c>
      <c r="T27" s="611">
        <v>0</v>
      </c>
      <c r="U27" s="612" t="s">
        <v>231</v>
      </c>
      <c r="V27" s="612">
        <v>1.1666666666666667</v>
      </c>
      <c r="W27" s="613" t="s">
        <v>231</v>
      </c>
    </row>
    <row r="28" spans="1:23">
      <c r="A28" s="1409"/>
      <c r="B28" s="192" t="s">
        <v>362</v>
      </c>
      <c r="C28" s="611">
        <v>0</v>
      </c>
      <c r="D28" s="611" t="s">
        <v>235</v>
      </c>
      <c r="E28" s="612" t="s">
        <v>235</v>
      </c>
      <c r="F28" s="611">
        <v>0</v>
      </c>
      <c r="G28" s="611" t="s">
        <v>235</v>
      </c>
      <c r="H28" s="612" t="s">
        <v>235</v>
      </c>
      <c r="I28" s="611">
        <v>0</v>
      </c>
      <c r="J28" s="611">
        <v>0</v>
      </c>
      <c r="K28" s="612" t="s">
        <v>231</v>
      </c>
      <c r="L28" s="611" t="s">
        <v>235</v>
      </c>
      <c r="M28" s="611" t="s">
        <v>235</v>
      </c>
      <c r="N28" s="612" t="s">
        <v>235</v>
      </c>
      <c r="O28" s="609" t="s">
        <v>235</v>
      </c>
      <c r="P28" s="611" t="s">
        <v>235</v>
      </c>
      <c r="Q28" s="611" t="s">
        <v>235</v>
      </c>
      <c r="R28" s="611">
        <v>0</v>
      </c>
      <c r="S28" s="611">
        <v>0</v>
      </c>
      <c r="T28" s="611">
        <v>0</v>
      </c>
      <c r="U28" s="612" t="s">
        <v>231</v>
      </c>
      <c r="V28" s="612" t="s">
        <v>231</v>
      </c>
      <c r="W28" s="613" t="s">
        <v>231</v>
      </c>
    </row>
    <row r="29" spans="1:23">
      <c r="A29" s="1409"/>
      <c r="B29" s="192" t="s">
        <v>361</v>
      </c>
      <c r="C29" s="611">
        <v>6</v>
      </c>
      <c r="D29" s="611">
        <v>0</v>
      </c>
      <c r="E29" s="612">
        <v>0</v>
      </c>
      <c r="F29" s="611">
        <v>6</v>
      </c>
      <c r="G29" s="611">
        <v>0</v>
      </c>
      <c r="H29" s="612">
        <v>0</v>
      </c>
      <c r="I29" s="611">
        <v>0</v>
      </c>
      <c r="J29" s="611">
        <v>0</v>
      </c>
      <c r="K29" s="612" t="s">
        <v>231</v>
      </c>
      <c r="L29" s="611">
        <v>0</v>
      </c>
      <c r="M29" s="611">
        <v>0</v>
      </c>
      <c r="N29" s="612" t="s">
        <v>231</v>
      </c>
      <c r="O29" s="609">
        <v>0</v>
      </c>
      <c r="P29" s="611">
        <v>0</v>
      </c>
      <c r="Q29" s="611">
        <v>0</v>
      </c>
      <c r="R29" s="611">
        <v>0</v>
      </c>
      <c r="S29" s="611">
        <v>0</v>
      </c>
      <c r="T29" s="611">
        <v>0</v>
      </c>
      <c r="U29" s="612" t="s">
        <v>231</v>
      </c>
      <c r="V29" s="612" t="s">
        <v>231</v>
      </c>
      <c r="W29" s="613" t="s">
        <v>231</v>
      </c>
    </row>
    <row r="30" spans="1:23">
      <c r="A30" s="1409"/>
      <c r="B30" s="192" t="s">
        <v>360</v>
      </c>
      <c r="C30" s="611">
        <v>0</v>
      </c>
      <c r="D30" s="611">
        <v>0</v>
      </c>
      <c r="E30" s="612" t="s">
        <v>231</v>
      </c>
      <c r="F30" s="611">
        <v>0</v>
      </c>
      <c r="G30" s="611">
        <v>0</v>
      </c>
      <c r="H30" s="612" t="s">
        <v>231</v>
      </c>
      <c r="I30" s="611">
        <v>0</v>
      </c>
      <c r="J30" s="611">
        <v>0</v>
      </c>
      <c r="K30" s="612" t="s">
        <v>231</v>
      </c>
      <c r="L30" s="611">
        <v>0</v>
      </c>
      <c r="M30" s="611">
        <v>0</v>
      </c>
      <c r="N30" s="612" t="s">
        <v>231</v>
      </c>
      <c r="O30" s="609">
        <v>0</v>
      </c>
      <c r="P30" s="611">
        <v>0</v>
      </c>
      <c r="Q30" s="611">
        <v>0</v>
      </c>
      <c r="R30" s="611">
        <v>0</v>
      </c>
      <c r="S30" s="611">
        <v>0</v>
      </c>
      <c r="T30" s="611">
        <v>0</v>
      </c>
      <c r="U30" s="612" t="s">
        <v>231</v>
      </c>
      <c r="V30" s="612" t="s">
        <v>231</v>
      </c>
      <c r="W30" s="613" t="s">
        <v>231</v>
      </c>
    </row>
    <row r="31" spans="1:23">
      <c r="A31" s="1409"/>
      <c r="B31" s="192" t="s">
        <v>359</v>
      </c>
      <c r="C31" s="611">
        <v>22</v>
      </c>
      <c r="D31" s="611">
        <v>-3</v>
      </c>
      <c r="E31" s="612">
        <v>-12</v>
      </c>
      <c r="F31" s="611" t="s">
        <v>235</v>
      </c>
      <c r="G31" s="611" t="s">
        <v>235</v>
      </c>
      <c r="H31" s="612" t="s">
        <v>235</v>
      </c>
      <c r="I31" s="611">
        <v>0</v>
      </c>
      <c r="J31" s="611">
        <v>0</v>
      </c>
      <c r="K31" s="612" t="s">
        <v>231</v>
      </c>
      <c r="L31" s="611">
        <v>15</v>
      </c>
      <c r="M31" s="611">
        <v>4</v>
      </c>
      <c r="N31" s="612">
        <v>36.363636363636367</v>
      </c>
      <c r="O31" s="609">
        <v>15</v>
      </c>
      <c r="P31" s="611">
        <v>7</v>
      </c>
      <c r="Q31" s="611" t="s">
        <v>235</v>
      </c>
      <c r="R31" s="611" t="s">
        <v>235</v>
      </c>
      <c r="S31" s="611">
        <v>0</v>
      </c>
      <c r="T31" s="611">
        <v>0</v>
      </c>
      <c r="U31" s="612" t="s">
        <v>231</v>
      </c>
      <c r="V31" s="612">
        <v>1.4666666666666666</v>
      </c>
      <c r="W31" s="613" t="s">
        <v>231</v>
      </c>
    </row>
    <row r="32" spans="1:23">
      <c r="A32" s="1409"/>
      <c r="B32" s="192" t="s">
        <v>358</v>
      </c>
      <c r="C32" s="611">
        <v>0</v>
      </c>
      <c r="D32" s="611">
        <v>0</v>
      </c>
      <c r="E32" s="612" t="s">
        <v>231</v>
      </c>
      <c r="F32" s="611">
        <v>0</v>
      </c>
      <c r="G32" s="611">
        <v>0</v>
      </c>
      <c r="H32" s="612" t="s">
        <v>231</v>
      </c>
      <c r="I32" s="611">
        <v>0</v>
      </c>
      <c r="J32" s="611">
        <v>0</v>
      </c>
      <c r="K32" s="612" t="s">
        <v>231</v>
      </c>
      <c r="L32" s="611">
        <v>0</v>
      </c>
      <c r="M32" s="611">
        <v>0</v>
      </c>
      <c r="N32" s="612" t="s">
        <v>231</v>
      </c>
      <c r="O32" s="609">
        <v>0</v>
      </c>
      <c r="P32" s="611">
        <v>0</v>
      </c>
      <c r="Q32" s="611">
        <v>0</v>
      </c>
      <c r="R32" s="611">
        <v>0</v>
      </c>
      <c r="S32" s="611">
        <v>0</v>
      </c>
      <c r="T32" s="611">
        <v>0</v>
      </c>
      <c r="U32" s="612" t="s">
        <v>231</v>
      </c>
      <c r="V32" s="612" t="s">
        <v>231</v>
      </c>
      <c r="W32" s="613" t="s">
        <v>231</v>
      </c>
    </row>
    <row r="33" spans="1:23">
      <c r="A33" s="1409"/>
      <c r="B33" s="192" t="s">
        <v>357</v>
      </c>
      <c r="C33" s="611">
        <v>45</v>
      </c>
      <c r="D33" s="611">
        <v>1</v>
      </c>
      <c r="E33" s="612">
        <v>2.2727272727272729</v>
      </c>
      <c r="F33" s="611">
        <v>45</v>
      </c>
      <c r="G33" s="611">
        <v>1</v>
      </c>
      <c r="H33" s="612">
        <v>2.2727272727272729</v>
      </c>
      <c r="I33" s="611">
        <v>0</v>
      </c>
      <c r="J33" s="611">
        <v>0</v>
      </c>
      <c r="K33" s="612" t="s">
        <v>231</v>
      </c>
      <c r="L33" s="611">
        <v>6</v>
      </c>
      <c r="M33" s="611">
        <v>-8</v>
      </c>
      <c r="N33" s="612">
        <v>-57.142857142857139</v>
      </c>
      <c r="O33" s="609">
        <v>6</v>
      </c>
      <c r="P33" s="611">
        <v>3</v>
      </c>
      <c r="Q33" s="611" t="s">
        <v>235</v>
      </c>
      <c r="R33" s="611" t="s">
        <v>235</v>
      </c>
      <c r="S33" s="611">
        <v>0</v>
      </c>
      <c r="T33" s="611">
        <v>0</v>
      </c>
      <c r="U33" s="612" t="s">
        <v>231</v>
      </c>
      <c r="V33" s="612">
        <v>7.5</v>
      </c>
      <c r="W33" s="613" t="s">
        <v>231</v>
      </c>
    </row>
    <row r="34" spans="1:23">
      <c r="A34" s="1409"/>
      <c r="B34" s="192" t="s">
        <v>356</v>
      </c>
      <c r="C34" s="611">
        <v>64</v>
      </c>
      <c r="D34" s="611">
        <v>1</v>
      </c>
      <c r="E34" s="612">
        <v>1.5873015873015872</v>
      </c>
      <c r="F34" s="611">
        <v>64</v>
      </c>
      <c r="G34" s="611">
        <v>1</v>
      </c>
      <c r="H34" s="612">
        <v>1.5873015873015872</v>
      </c>
      <c r="I34" s="611">
        <v>0</v>
      </c>
      <c r="J34" s="611">
        <v>0</v>
      </c>
      <c r="K34" s="612" t="s">
        <v>231</v>
      </c>
      <c r="L34" s="611">
        <v>10</v>
      </c>
      <c r="M34" s="611">
        <v>-5</v>
      </c>
      <c r="N34" s="612">
        <v>-33.333333333333329</v>
      </c>
      <c r="O34" s="609">
        <v>10</v>
      </c>
      <c r="P34" s="611" t="s">
        <v>235</v>
      </c>
      <c r="Q34" s="611">
        <v>4</v>
      </c>
      <c r="R34" s="611" t="s">
        <v>235</v>
      </c>
      <c r="S34" s="611">
        <v>0</v>
      </c>
      <c r="T34" s="611">
        <v>0</v>
      </c>
      <c r="U34" s="612" t="s">
        <v>231</v>
      </c>
      <c r="V34" s="612">
        <v>6.4</v>
      </c>
      <c r="W34" s="613" t="s">
        <v>231</v>
      </c>
    </row>
    <row r="35" spans="1:23">
      <c r="A35" s="1409"/>
      <c r="B35" s="192" t="s">
        <v>355</v>
      </c>
      <c r="C35" s="611">
        <v>91</v>
      </c>
      <c r="D35" s="611">
        <v>3</v>
      </c>
      <c r="E35" s="612">
        <v>3.4090909090909087</v>
      </c>
      <c r="F35" s="611">
        <v>91</v>
      </c>
      <c r="G35" s="611">
        <v>3</v>
      </c>
      <c r="H35" s="612">
        <v>3.4090909090909087</v>
      </c>
      <c r="I35" s="611">
        <v>0</v>
      </c>
      <c r="J35" s="611">
        <v>0</v>
      </c>
      <c r="K35" s="612" t="s">
        <v>231</v>
      </c>
      <c r="L35" s="611">
        <v>21</v>
      </c>
      <c r="M35" s="611">
        <v>10</v>
      </c>
      <c r="N35" s="612">
        <v>90.909090909090907</v>
      </c>
      <c r="O35" s="609" t="s">
        <v>235</v>
      </c>
      <c r="P35" s="611">
        <v>9</v>
      </c>
      <c r="Q35" s="611" t="s">
        <v>235</v>
      </c>
      <c r="R35" s="611" t="s">
        <v>235</v>
      </c>
      <c r="S35" s="611" t="s">
        <v>235</v>
      </c>
      <c r="T35" s="611" t="s">
        <v>235</v>
      </c>
      <c r="U35" s="612" t="s">
        <v>235</v>
      </c>
      <c r="V35" s="612">
        <v>4.333333333333333</v>
      </c>
      <c r="W35" s="613" t="s">
        <v>231</v>
      </c>
    </row>
    <row r="36" spans="1:23">
      <c r="A36" s="1409"/>
      <c r="B36" s="192" t="s">
        <v>354</v>
      </c>
      <c r="C36" s="611">
        <v>153</v>
      </c>
      <c r="D36" s="611">
        <v>10</v>
      </c>
      <c r="E36" s="612">
        <v>6.9930069930069934</v>
      </c>
      <c r="F36" s="611">
        <v>153</v>
      </c>
      <c r="G36" s="611">
        <v>10</v>
      </c>
      <c r="H36" s="612">
        <v>6.9930069930069934</v>
      </c>
      <c r="I36" s="611">
        <v>0</v>
      </c>
      <c r="J36" s="611">
        <v>0</v>
      </c>
      <c r="K36" s="612" t="s">
        <v>231</v>
      </c>
      <c r="L36" s="611">
        <v>129</v>
      </c>
      <c r="M36" s="611">
        <v>-1</v>
      </c>
      <c r="N36" s="612">
        <v>-0.76923076923076927</v>
      </c>
      <c r="O36" s="609">
        <v>125</v>
      </c>
      <c r="P36" s="611">
        <v>39</v>
      </c>
      <c r="Q36" s="611">
        <v>51</v>
      </c>
      <c r="R36" s="611">
        <v>35</v>
      </c>
      <c r="S36" s="611">
        <v>4</v>
      </c>
      <c r="T36" s="611" t="s">
        <v>235</v>
      </c>
      <c r="U36" s="612" t="s">
        <v>235</v>
      </c>
      <c r="V36" s="612">
        <v>1.1860465116279071</v>
      </c>
      <c r="W36" s="613" t="s">
        <v>231</v>
      </c>
    </row>
    <row r="37" spans="1:23">
      <c r="A37" s="1409"/>
      <c r="B37" s="192" t="s">
        <v>353</v>
      </c>
      <c r="C37" s="611">
        <v>117</v>
      </c>
      <c r="D37" s="611">
        <v>2</v>
      </c>
      <c r="E37" s="612">
        <v>1.7391304347826086</v>
      </c>
      <c r="F37" s="611">
        <v>117</v>
      </c>
      <c r="G37" s="611">
        <v>2</v>
      </c>
      <c r="H37" s="612">
        <v>1.7391304347826086</v>
      </c>
      <c r="I37" s="611">
        <v>0</v>
      </c>
      <c r="J37" s="611">
        <v>0</v>
      </c>
      <c r="K37" s="612" t="s">
        <v>231</v>
      </c>
      <c r="L37" s="611">
        <v>9</v>
      </c>
      <c r="M37" s="611">
        <v>-3</v>
      </c>
      <c r="N37" s="612">
        <v>-25</v>
      </c>
      <c r="O37" s="609">
        <v>9</v>
      </c>
      <c r="P37" s="611" t="s">
        <v>235</v>
      </c>
      <c r="Q37" s="611">
        <v>3</v>
      </c>
      <c r="R37" s="611" t="s">
        <v>235</v>
      </c>
      <c r="S37" s="611">
        <v>0</v>
      </c>
      <c r="T37" s="611">
        <v>0</v>
      </c>
      <c r="U37" s="612" t="s">
        <v>231</v>
      </c>
      <c r="V37" s="612">
        <v>13</v>
      </c>
      <c r="W37" s="613" t="s">
        <v>231</v>
      </c>
    </row>
    <row r="38" spans="1:23">
      <c r="A38" s="1409"/>
      <c r="B38" s="192" t="s">
        <v>352</v>
      </c>
      <c r="C38" s="611">
        <v>30</v>
      </c>
      <c r="D38" s="611">
        <v>-17</v>
      </c>
      <c r="E38" s="612">
        <v>-36.170212765957451</v>
      </c>
      <c r="F38" s="611">
        <v>30</v>
      </c>
      <c r="G38" s="611">
        <v>-17</v>
      </c>
      <c r="H38" s="612">
        <v>-36.170212765957451</v>
      </c>
      <c r="I38" s="611" t="s">
        <v>235</v>
      </c>
      <c r="J38" s="611" t="s">
        <v>235</v>
      </c>
      <c r="K38" s="612" t="s">
        <v>235</v>
      </c>
      <c r="L38" s="611">
        <v>9</v>
      </c>
      <c r="M38" s="611">
        <v>-2</v>
      </c>
      <c r="N38" s="612">
        <v>-18.181818181818183</v>
      </c>
      <c r="O38" s="609">
        <v>9</v>
      </c>
      <c r="P38" s="611" t="s">
        <v>235</v>
      </c>
      <c r="Q38" s="611" t="s">
        <v>235</v>
      </c>
      <c r="R38" s="611" t="s">
        <v>235</v>
      </c>
      <c r="S38" s="611">
        <v>0</v>
      </c>
      <c r="T38" s="611">
        <v>0</v>
      </c>
      <c r="U38" s="612" t="s">
        <v>231</v>
      </c>
      <c r="V38" s="612">
        <v>3.3333333333333335</v>
      </c>
      <c r="W38" s="613" t="s">
        <v>231</v>
      </c>
    </row>
    <row r="39" spans="1:23">
      <c r="A39" s="1409"/>
      <c r="B39" s="192" t="s">
        <v>351</v>
      </c>
      <c r="C39" s="611">
        <v>12</v>
      </c>
      <c r="D39" s="611">
        <v>-2</v>
      </c>
      <c r="E39" s="612">
        <v>-14.285714285714285</v>
      </c>
      <c r="F39" s="611">
        <v>12</v>
      </c>
      <c r="G39" s="611">
        <v>-2</v>
      </c>
      <c r="H39" s="612">
        <v>-14.285714285714285</v>
      </c>
      <c r="I39" s="611" t="s">
        <v>235</v>
      </c>
      <c r="J39" s="611" t="s">
        <v>235</v>
      </c>
      <c r="K39" s="612" t="s">
        <v>231</v>
      </c>
      <c r="L39" s="611">
        <v>5</v>
      </c>
      <c r="M39" s="611">
        <v>-1</v>
      </c>
      <c r="N39" s="612">
        <v>-16.666666666666664</v>
      </c>
      <c r="O39" s="609">
        <v>5</v>
      </c>
      <c r="P39" s="611" t="s">
        <v>235</v>
      </c>
      <c r="Q39" s="611" t="s">
        <v>235</v>
      </c>
      <c r="R39" s="611" t="s">
        <v>235</v>
      </c>
      <c r="S39" s="611">
        <v>0</v>
      </c>
      <c r="T39" s="611" t="s">
        <v>235</v>
      </c>
      <c r="U39" s="612" t="s">
        <v>235</v>
      </c>
      <c r="V39" s="612">
        <v>2.4</v>
      </c>
      <c r="W39" s="613" t="s">
        <v>231</v>
      </c>
    </row>
    <row r="40" spans="1:23">
      <c r="A40" s="1409"/>
      <c r="B40" s="192" t="s">
        <v>350</v>
      </c>
      <c r="C40" s="611">
        <v>0</v>
      </c>
      <c r="D40" s="611">
        <v>0</v>
      </c>
      <c r="E40" s="612" t="s">
        <v>231</v>
      </c>
      <c r="F40" s="611">
        <v>0</v>
      </c>
      <c r="G40" s="611">
        <v>0</v>
      </c>
      <c r="H40" s="612" t="s">
        <v>231</v>
      </c>
      <c r="I40" s="611">
        <v>0</v>
      </c>
      <c r="J40" s="611">
        <v>0</v>
      </c>
      <c r="K40" s="612" t="s">
        <v>231</v>
      </c>
      <c r="L40" s="611">
        <v>0</v>
      </c>
      <c r="M40" s="611">
        <v>0</v>
      </c>
      <c r="N40" s="612" t="s">
        <v>231</v>
      </c>
      <c r="O40" s="609">
        <v>0</v>
      </c>
      <c r="P40" s="611">
        <v>0</v>
      </c>
      <c r="Q40" s="611">
        <v>0</v>
      </c>
      <c r="R40" s="611">
        <v>0</v>
      </c>
      <c r="S40" s="611">
        <v>0</v>
      </c>
      <c r="T40" s="611">
        <v>0</v>
      </c>
      <c r="U40" s="612" t="s">
        <v>231</v>
      </c>
      <c r="V40" s="612" t="s">
        <v>231</v>
      </c>
      <c r="W40" s="613" t="s">
        <v>231</v>
      </c>
    </row>
    <row r="41" spans="1:23">
      <c r="A41" s="1409"/>
      <c r="B41" s="192" t="s">
        <v>349</v>
      </c>
      <c r="C41" s="611">
        <v>43</v>
      </c>
      <c r="D41" s="611">
        <v>7</v>
      </c>
      <c r="E41" s="612">
        <v>19.444444444444446</v>
      </c>
      <c r="F41" s="611">
        <v>43</v>
      </c>
      <c r="G41" s="611">
        <v>7</v>
      </c>
      <c r="H41" s="612">
        <v>19.444444444444446</v>
      </c>
      <c r="I41" s="611" t="s">
        <v>235</v>
      </c>
      <c r="J41" s="611" t="s">
        <v>235</v>
      </c>
      <c r="K41" s="612" t="s">
        <v>231</v>
      </c>
      <c r="L41" s="611">
        <v>23</v>
      </c>
      <c r="M41" s="611">
        <v>3</v>
      </c>
      <c r="N41" s="612">
        <v>15</v>
      </c>
      <c r="O41" s="609">
        <v>23</v>
      </c>
      <c r="P41" s="611">
        <v>12</v>
      </c>
      <c r="Q41" s="611">
        <v>8</v>
      </c>
      <c r="R41" s="611">
        <v>3</v>
      </c>
      <c r="S41" s="611">
        <v>0</v>
      </c>
      <c r="T41" s="611" t="s">
        <v>235</v>
      </c>
      <c r="U41" s="612" t="s">
        <v>235</v>
      </c>
      <c r="V41" s="612">
        <v>1.8695652173913044</v>
      </c>
      <c r="W41" s="613" t="s">
        <v>231</v>
      </c>
    </row>
    <row r="42" spans="1:23">
      <c r="A42" s="1409"/>
      <c r="B42" s="192" t="s">
        <v>348</v>
      </c>
      <c r="C42" s="611">
        <v>0</v>
      </c>
      <c r="D42" s="611">
        <v>0</v>
      </c>
      <c r="E42" s="612" t="s">
        <v>231</v>
      </c>
      <c r="F42" s="611">
        <v>0</v>
      </c>
      <c r="G42" s="611">
        <v>0</v>
      </c>
      <c r="H42" s="612" t="s">
        <v>231</v>
      </c>
      <c r="I42" s="611">
        <v>0</v>
      </c>
      <c r="J42" s="611">
        <v>0</v>
      </c>
      <c r="K42" s="612" t="s">
        <v>231</v>
      </c>
      <c r="L42" s="611">
        <v>0</v>
      </c>
      <c r="M42" s="611">
        <v>0</v>
      </c>
      <c r="N42" s="612" t="s">
        <v>231</v>
      </c>
      <c r="O42" s="609">
        <v>0</v>
      </c>
      <c r="P42" s="611">
        <v>0</v>
      </c>
      <c r="Q42" s="611">
        <v>0</v>
      </c>
      <c r="R42" s="611">
        <v>0</v>
      </c>
      <c r="S42" s="611">
        <v>0</v>
      </c>
      <c r="T42" s="611">
        <v>0</v>
      </c>
      <c r="U42" s="612" t="s">
        <v>231</v>
      </c>
      <c r="V42" s="612" t="s">
        <v>231</v>
      </c>
      <c r="W42" s="613" t="s">
        <v>231</v>
      </c>
    </row>
    <row r="43" spans="1:23">
      <c r="A43" s="1409"/>
      <c r="B43" s="192" t="s">
        <v>347</v>
      </c>
      <c r="C43" s="611">
        <v>0</v>
      </c>
      <c r="D43" s="611">
        <v>0</v>
      </c>
      <c r="E43" s="612" t="s">
        <v>231</v>
      </c>
      <c r="F43" s="611">
        <v>0</v>
      </c>
      <c r="G43" s="611">
        <v>0</v>
      </c>
      <c r="H43" s="612" t="s">
        <v>231</v>
      </c>
      <c r="I43" s="611">
        <v>0</v>
      </c>
      <c r="J43" s="611">
        <v>0</v>
      </c>
      <c r="K43" s="612" t="s">
        <v>231</v>
      </c>
      <c r="L43" s="611">
        <v>0</v>
      </c>
      <c r="M43" s="611">
        <v>0</v>
      </c>
      <c r="N43" s="612" t="s">
        <v>231</v>
      </c>
      <c r="O43" s="609">
        <v>0</v>
      </c>
      <c r="P43" s="611">
        <v>0</v>
      </c>
      <c r="Q43" s="611">
        <v>0</v>
      </c>
      <c r="R43" s="611">
        <v>0</v>
      </c>
      <c r="S43" s="611">
        <v>0</v>
      </c>
      <c r="T43" s="611">
        <v>0</v>
      </c>
      <c r="U43" s="612" t="s">
        <v>231</v>
      </c>
      <c r="V43" s="612" t="s">
        <v>231</v>
      </c>
      <c r="W43" s="613" t="s">
        <v>231</v>
      </c>
    </row>
    <row r="44" spans="1:23">
      <c r="A44" s="1409"/>
      <c r="B44" s="192" t="s">
        <v>346</v>
      </c>
      <c r="C44" s="611">
        <v>6</v>
      </c>
      <c r="D44" s="611">
        <v>-2</v>
      </c>
      <c r="E44" s="612">
        <v>-25</v>
      </c>
      <c r="F44" s="611">
        <v>6</v>
      </c>
      <c r="G44" s="611">
        <v>-2</v>
      </c>
      <c r="H44" s="612">
        <v>-25</v>
      </c>
      <c r="I44" s="611">
        <v>0</v>
      </c>
      <c r="J44" s="611">
        <v>0</v>
      </c>
      <c r="K44" s="612" t="s">
        <v>231</v>
      </c>
      <c r="L44" s="611">
        <v>7</v>
      </c>
      <c r="M44" s="611">
        <v>1</v>
      </c>
      <c r="N44" s="612">
        <v>16.666666666666664</v>
      </c>
      <c r="O44" s="609">
        <v>7</v>
      </c>
      <c r="P44" s="611" t="s">
        <v>235</v>
      </c>
      <c r="Q44" s="611" t="s">
        <v>235</v>
      </c>
      <c r="R44" s="611" t="s">
        <v>235</v>
      </c>
      <c r="S44" s="611">
        <v>0</v>
      </c>
      <c r="T44" s="611">
        <v>0</v>
      </c>
      <c r="U44" s="612" t="s">
        <v>231</v>
      </c>
      <c r="V44" s="612">
        <v>0.8571428571428571</v>
      </c>
      <c r="W44" s="613" t="s">
        <v>231</v>
      </c>
    </row>
    <row r="45" spans="1:23">
      <c r="A45" s="1409"/>
      <c r="B45" s="192" t="s">
        <v>345</v>
      </c>
      <c r="C45" s="611" t="s">
        <v>235</v>
      </c>
      <c r="D45" s="611" t="s">
        <v>235</v>
      </c>
      <c r="E45" s="612" t="s">
        <v>231</v>
      </c>
      <c r="F45" s="611" t="s">
        <v>235</v>
      </c>
      <c r="G45" s="611" t="s">
        <v>235</v>
      </c>
      <c r="H45" s="612" t="s">
        <v>231</v>
      </c>
      <c r="I45" s="611">
        <v>0</v>
      </c>
      <c r="J45" s="611">
        <v>0</v>
      </c>
      <c r="K45" s="612" t="s">
        <v>231</v>
      </c>
      <c r="L45" s="611" t="s">
        <v>235</v>
      </c>
      <c r="M45" s="611" t="s">
        <v>235</v>
      </c>
      <c r="N45" s="612" t="s">
        <v>235</v>
      </c>
      <c r="O45" s="609" t="s">
        <v>235</v>
      </c>
      <c r="P45" s="611" t="s">
        <v>235</v>
      </c>
      <c r="Q45" s="611">
        <v>0</v>
      </c>
      <c r="R45" s="611">
        <v>0</v>
      </c>
      <c r="S45" s="611">
        <v>0</v>
      </c>
      <c r="T45" s="611">
        <v>0</v>
      </c>
      <c r="U45" s="612" t="s">
        <v>231</v>
      </c>
      <c r="V45" s="612" t="s">
        <v>235</v>
      </c>
      <c r="W45" s="613" t="s">
        <v>231</v>
      </c>
    </row>
    <row r="46" spans="1:23">
      <c r="A46" s="1409"/>
      <c r="B46" s="192" t="s">
        <v>344</v>
      </c>
      <c r="C46" s="611">
        <v>0</v>
      </c>
      <c r="D46" s="611" t="s">
        <v>235</v>
      </c>
      <c r="E46" s="612" t="s">
        <v>235</v>
      </c>
      <c r="F46" s="611">
        <v>0</v>
      </c>
      <c r="G46" s="611" t="s">
        <v>235</v>
      </c>
      <c r="H46" s="612" t="s">
        <v>235</v>
      </c>
      <c r="I46" s="611">
        <v>0</v>
      </c>
      <c r="J46" s="611">
        <v>0</v>
      </c>
      <c r="K46" s="612" t="s">
        <v>231</v>
      </c>
      <c r="L46" s="611">
        <v>0</v>
      </c>
      <c r="M46" s="611">
        <v>0</v>
      </c>
      <c r="N46" s="612" t="s">
        <v>231</v>
      </c>
      <c r="O46" s="609">
        <v>0</v>
      </c>
      <c r="P46" s="611">
        <v>0</v>
      </c>
      <c r="Q46" s="611">
        <v>0</v>
      </c>
      <c r="R46" s="611">
        <v>0</v>
      </c>
      <c r="S46" s="611">
        <v>0</v>
      </c>
      <c r="T46" s="611">
        <v>0</v>
      </c>
      <c r="U46" s="612" t="s">
        <v>231</v>
      </c>
      <c r="V46" s="612" t="s">
        <v>231</v>
      </c>
      <c r="W46" s="613" t="s">
        <v>231</v>
      </c>
    </row>
    <row r="47" spans="1:23">
      <c r="A47" s="1409"/>
      <c r="B47" s="192" t="s">
        <v>343</v>
      </c>
      <c r="C47" s="611">
        <v>9</v>
      </c>
      <c r="D47" s="611">
        <v>-6</v>
      </c>
      <c r="E47" s="612">
        <v>-40</v>
      </c>
      <c r="F47" s="611">
        <v>9</v>
      </c>
      <c r="G47" s="611">
        <v>-6</v>
      </c>
      <c r="H47" s="612">
        <v>-40</v>
      </c>
      <c r="I47" s="611">
        <v>3</v>
      </c>
      <c r="J47" s="611">
        <v>3</v>
      </c>
      <c r="K47" s="612" t="s">
        <v>231</v>
      </c>
      <c r="L47" s="611">
        <v>5</v>
      </c>
      <c r="M47" s="611">
        <v>-2</v>
      </c>
      <c r="N47" s="612">
        <v>-28.571428571428569</v>
      </c>
      <c r="O47" s="609">
        <v>5</v>
      </c>
      <c r="P47" s="611" t="s">
        <v>235</v>
      </c>
      <c r="Q47" s="611" t="s">
        <v>235</v>
      </c>
      <c r="R47" s="611" t="s">
        <v>235</v>
      </c>
      <c r="S47" s="611">
        <v>0</v>
      </c>
      <c r="T47" s="611">
        <v>0</v>
      </c>
      <c r="U47" s="612" t="s">
        <v>231</v>
      </c>
      <c r="V47" s="612">
        <v>1.8</v>
      </c>
      <c r="W47" s="613" t="s">
        <v>231</v>
      </c>
    </row>
    <row r="48" spans="1:23">
      <c r="A48" s="1412"/>
      <c r="B48" s="192" t="s">
        <v>342</v>
      </c>
      <c r="C48" s="611">
        <v>73</v>
      </c>
      <c r="D48" s="611">
        <v>-12</v>
      </c>
      <c r="E48" s="612">
        <v>-14.117647058823529</v>
      </c>
      <c r="F48" s="611">
        <v>70</v>
      </c>
      <c r="G48" s="611">
        <v>-14</v>
      </c>
      <c r="H48" s="612">
        <v>-16.666666666666664</v>
      </c>
      <c r="I48" s="611">
        <v>11</v>
      </c>
      <c r="J48" s="611">
        <v>0</v>
      </c>
      <c r="K48" s="612">
        <v>0</v>
      </c>
      <c r="L48" s="611">
        <v>22</v>
      </c>
      <c r="M48" s="611">
        <v>8</v>
      </c>
      <c r="N48" s="612">
        <v>57.142857142857139</v>
      </c>
      <c r="O48" s="609">
        <v>22</v>
      </c>
      <c r="P48" s="611" t="s">
        <v>235</v>
      </c>
      <c r="Q48" s="611" t="s">
        <v>235</v>
      </c>
      <c r="R48" s="611">
        <v>10</v>
      </c>
      <c r="S48" s="611">
        <v>0</v>
      </c>
      <c r="T48" s="611" t="s">
        <v>235</v>
      </c>
      <c r="U48" s="612" t="s">
        <v>235</v>
      </c>
      <c r="V48" s="612">
        <v>3.3181818181818183</v>
      </c>
      <c r="W48" s="613" t="s">
        <v>231</v>
      </c>
    </row>
    <row r="49" spans="1:23">
      <c r="A49" s="1407" t="s">
        <v>341</v>
      </c>
      <c r="B49" s="192"/>
      <c r="C49" s="611">
        <v>62</v>
      </c>
      <c r="D49" s="611">
        <v>-18</v>
      </c>
      <c r="E49" s="612">
        <v>-22.5</v>
      </c>
      <c r="F49" s="611">
        <v>60</v>
      </c>
      <c r="G49" s="611">
        <v>-15</v>
      </c>
      <c r="H49" s="612">
        <v>-20</v>
      </c>
      <c r="I49" s="611">
        <v>3</v>
      </c>
      <c r="J49" s="611">
        <v>-4</v>
      </c>
      <c r="K49" s="612">
        <v>-57.142857142857139</v>
      </c>
      <c r="L49" s="611">
        <v>52</v>
      </c>
      <c r="M49" s="611">
        <v>-17</v>
      </c>
      <c r="N49" s="612">
        <v>-24.637681159420293</v>
      </c>
      <c r="O49" s="609">
        <v>52</v>
      </c>
      <c r="P49" s="611">
        <v>19</v>
      </c>
      <c r="Q49" s="611">
        <v>23</v>
      </c>
      <c r="R49" s="611">
        <v>10</v>
      </c>
      <c r="S49" s="611">
        <v>0</v>
      </c>
      <c r="T49" s="611">
        <v>-5</v>
      </c>
      <c r="U49" s="612">
        <v>-100</v>
      </c>
      <c r="V49" s="612">
        <v>1.1923076923076923</v>
      </c>
      <c r="W49" s="613" t="s">
        <v>231</v>
      </c>
    </row>
    <row r="50" spans="1:23">
      <c r="A50" s="1407"/>
      <c r="B50" s="192" t="s">
        <v>340</v>
      </c>
      <c r="C50" s="611">
        <v>0</v>
      </c>
      <c r="D50" s="611">
        <v>0</v>
      </c>
      <c r="E50" s="612" t="s">
        <v>231</v>
      </c>
      <c r="F50" s="611">
        <v>0</v>
      </c>
      <c r="G50" s="611">
        <v>0</v>
      </c>
      <c r="H50" s="612" t="s">
        <v>231</v>
      </c>
      <c r="I50" s="611">
        <v>0</v>
      </c>
      <c r="J50" s="611">
        <v>0</v>
      </c>
      <c r="K50" s="612" t="s">
        <v>231</v>
      </c>
      <c r="L50" s="611">
        <v>0</v>
      </c>
      <c r="M50" s="611">
        <v>0</v>
      </c>
      <c r="N50" s="612" t="s">
        <v>231</v>
      </c>
      <c r="O50" s="609">
        <v>0</v>
      </c>
      <c r="P50" s="611">
        <v>0</v>
      </c>
      <c r="Q50" s="611">
        <v>0</v>
      </c>
      <c r="R50" s="611">
        <v>0</v>
      </c>
      <c r="S50" s="611">
        <v>0</v>
      </c>
      <c r="T50" s="611">
        <v>0</v>
      </c>
      <c r="U50" s="612" t="s">
        <v>231</v>
      </c>
      <c r="V50" s="612" t="s">
        <v>231</v>
      </c>
      <c r="W50" s="613" t="s">
        <v>231</v>
      </c>
    </row>
    <row r="51" spans="1:23">
      <c r="A51" s="1407"/>
      <c r="B51" s="192" t="s">
        <v>339</v>
      </c>
      <c r="C51" s="611">
        <v>0</v>
      </c>
      <c r="D51" s="611">
        <v>-4</v>
      </c>
      <c r="E51" s="612">
        <v>-100</v>
      </c>
      <c r="F51" s="611">
        <v>0</v>
      </c>
      <c r="G51" s="611">
        <v>-4</v>
      </c>
      <c r="H51" s="612">
        <v>-100</v>
      </c>
      <c r="I51" s="611">
        <v>0</v>
      </c>
      <c r="J51" s="611">
        <v>0</v>
      </c>
      <c r="K51" s="612" t="s">
        <v>231</v>
      </c>
      <c r="L51" s="611">
        <v>0</v>
      </c>
      <c r="M51" s="611" t="s">
        <v>235</v>
      </c>
      <c r="N51" s="612" t="s">
        <v>235</v>
      </c>
      <c r="O51" s="609">
        <v>0</v>
      </c>
      <c r="P51" s="611">
        <v>0</v>
      </c>
      <c r="Q51" s="611">
        <v>0</v>
      </c>
      <c r="R51" s="611">
        <v>0</v>
      </c>
      <c r="S51" s="611">
        <v>0</v>
      </c>
      <c r="T51" s="611">
        <v>0</v>
      </c>
      <c r="U51" s="612" t="s">
        <v>231</v>
      </c>
      <c r="V51" s="612" t="s">
        <v>231</v>
      </c>
      <c r="W51" s="613" t="s">
        <v>231</v>
      </c>
    </row>
    <row r="52" spans="1:23">
      <c r="A52" s="1407"/>
      <c r="B52" s="192" t="s">
        <v>338</v>
      </c>
      <c r="C52" s="611">
        <v>8</v>
      </c>
      <c r="D52" s="611">
        <v>2</v>
      </c>
      <c r="E52" s="612">
        <v>33.333333333333329</v>
      </c>
      <c r="F52" s="611">
        <v>8</v>
      </c>
      <c r="G52" s="611">
        <v>2</v>
      </c>
      <c r="H52" s="612">
        <v>33.333333333333329</v>
      </c>
      <c r="I52" s="611" t="s">
        <v>235</v>
      </c>
      <c r="J52" s="611" t="s">
        <v>235</v>
      </c>
      <c r="K52" s="612" t="s">
        <v>235</v>
      </c>
      <c r="L52" s="611">
        <v>7</v>
      </c>
      <c r="M52" s="611">
        <v>-7</v>
      </c>
      <c r="N52" s="612">
        <v>-50</v>
      </c>
      <c r="O52" s="609">
        <v>7</v>
      </c>
      <c r="P52" s="611" t="s">
        <v>235</v>
      </c>
      <c r="Q52" s="611">
        <v>3</v>
      </c>
      <c r="R52" s="611" t="s">
        <v>235</v>
      </c>
      <c r="S52" s="611">
        <v>0</v>
      </c>
      <c r="T52" s="611" t="s">
        <v>235</v>
      </c>
      <c r="U52" s="612" t="s">
        <v>235</v>
      </c>
      <c r="V52" s="612">
        <v>1.1428571428571428</v>
      </c>
      <c r="W52" s="613" t="s">
        <v>231</v>
      </c>
    </row>
    <row r="53" spans="1:23">
      <c r="A53" s="1407"/>
      <c r="B53" s="192" t="s">
        <v>337</v>
      </c>
      <c r="C53" s="611" t="s">
        <v>235</v>
      </c>
      <c r="D53" s="611" t="s">
        <v>235</v>
      </c>
      <c r="E53" s="612" t="s">
        <v>235</v>
      </c>
      <c r="F53" s="611" t="s">
        <v>235</v>
      </c>
      <c r="G53" s="611" t="s">
        <v>235</v>
      </c>
      <c r="H53" s="612" t="s">
        <v>235</v>
      </c>
      <c r="I53" s="611" t="s">
        <v>235</v>
      </c>
      <c r="J53" s="611" t="s">
        <v>235</v>
      </c>
      <c r="K53" s="612" t="s">
        <v>231</v>
      </c>
      <c r="L53" s="611" t="s">
        <v>235</v>
      </c>
      <c r="M53" s="611" t="s">
        <v>235</v>
      </c>
      <c r="N53" s="612" t="s">
        <v>231</v>
      </c>
      <c r="O53" s="609" t="s">
        <v>235</v>
      </c>
      <c r="P53" s="611">
        <v>0</v>
      </c>
      <c r="Q53" s="611" t="s">
        <v>235</v>
      </c>
      <c r="R53" s="611" t="s">
        <v>235</v>
      </c>
      <c r="S53" s="611">
        <v>0</v>
      </c>
      <c r="T53" s="611">
        <v>0</v>
      </c>
      <c r="U53" s="612" t="s">
        <v>231</v>
      </c>
      <c r="V53" s="612" t="s">
        <v>235</v>
      </c>
      <c r="W53" s="613" t="s">
        <v>231</v>
      </c>
    </row>
    <row r="54" spans="1:23">
      <c r="A54" s="1407"/>
      <c r="B54" s="192" t="s">
        <v>336</v>
      </c>
      <c r="C54" s="611">
        <v>0</v>
      </c>
      <c r="D54" s="611">
        <v>0</v>
      </c>
      <c r="E54" s="612" t="s">
        <v>231</v>
      </c>
      <c r="F54" s="611">
        <v>0</v>
      </c>
      <c r="G54" s="611">
        <v>0</v>
      </c>
      <c r="H54" s="612" t="s">
        <v>231</v>
      </c>
      <c r="I54" s="611">
        <v>0</v>
      </c>
      <c r="J54" s="611">
        <v>0</v>
      </c>
      <c r="K54" s="612" t="s">
        <v>231</v>
      </c>
      <c r="L54" s="611" t="s">
        <v>235</v>
      </c>
      <c r="M54" s="611" t="s">
        <v>235</v>
      </c>
      <c r="N54" s="612" t="s">
        <v>235</v>
      </c>
      <c r="O54" s="609" t="s">
        <v>235</v>
      </c>
      <c r="P54" s="611">
        <v>0</v>
      </c>
      <c r="Q54" s="611" t="s">
        <v>235</v>
      </c>
      <c r="R54" s="611">
        <v>0</v>
      </c>
      <c r="S54" s="611">
        <v>0</v>
      </c>
      <c r="T54" s="611">
        <v>0</v>
      </c>
      <c r="U54" s="612" t="s">
        <v>231</v>
      </c>
      <c r="V54" s="612" t="s">
        <v>231</v>
      </c>
      <c r="W54" s="613" t="s">
        <v>231</v>
      </c>
    </row>
    <row r="55" spans="1:23">
      <c r="A55" s="1407"/>
      <c r="B55" s="192" t="s">
        <v>335</v>
      </c>
      <c r="C55" s="611">
        <v>15</v>
      </c>
      <c r="D55" s="611">
        <v>-20</v>
      </c>
      <c r="E55" s="612">
        <v>-57.142857142857139</v>
      </c>
      <c r="F55" s="611">
        <v>14</v>
      </c>
      <c r="G55" s="611">
        <v>-16</v>
      </c>
      <c r="H55" s="612">
        <v>-53.333333333333336</v>
      </c>
      <c r="I55" s="611">
        <v>0</v>
      </c>
      <c r="J55" s="611" t="s">
        <v>235</v>
      </c>
      <c r="K55" s="612" t="s">
        <v>235</v>
      </c>
      <c r="L55" s="611">
        <v>20</v>
      </c>
      <c r="M55" s="611">
        <v>-9</v>
      </c>
      <c r="N55" s="612">
        <v>-31.03448275862069</v>
      </c>
      <c r="O55" s="609">
        <v>20</v>
      </c>
      <c r="P55" s="611">
        <v>7</v>
      </c>
      <c r="Q55" s="611">
        <v>8</v>
      </c>
      <c r="R55" s="611">
        <v>5</v>
      </c>
      <c r="S55" s="611">
        <v>0</v>
      </c>
      <c r="T55" s="611" t="s">
        <v>235</v>
      </c>
      <c r="U55" s="612" t="s">
        <v>235</v>
      </c>
      <c r="V55" s="612">
        <v>0.75</v>
      </c>
      <c r="W55" s="613" t="s">
        <v>231</v>
      </c>
    </row>
    <row r="56" spans="1:23">
      <c r="A56" s="1407"/>
      <c r="B56" s="192" t="s">
        <v>334</v>
      </c>
      <c r="C56" s="611">
        <v>3</v>
      </c>
      <c r="D56" s="611">
        <v>0</v>
      </c>
      <c r="E56" s="612">
        <v>0</v>
      </c>
      <c r="F56" s="611">
        <v>3</v>
      </c>
      <c r="G56" s="611">
        <v>0</v>
      </c>
      <c r="H56" s="612">
        <v>0</v>
      </c>
      <c r="I56" s="611">
        <v>0</v>
      </c>
      <c r="J56" s="611">
        <v>0</v>
      </c>
      <c r="K56" s="612" t="s">
        <v>231</v>
      </c>
      <c r="L56" s="611">
        <v>3</v>
      </c>
      <c r="M56" s="611">
        <v>-2</v>
      </c>
      <c r="N56" s="612">
        <v>-40</v>
      </c>
      <c r="O56" s="609">
        <v>3</v>
      </c>
      <c r="P56" s="611" t="s">
        <v>235</v>
      </c>
      <c r="Q56" s="611">
        <v>0</v>
      </c>
      <c r="R56" s="611" t="s">
        <v>235</v>
      </c>
      <c r="S56" s="611">
        <v>0</v>
      </c>
      <c r="T56" s="611">
        <v>0</v>
      </c>
      <c r="U56" s="612" t="s">
        <v>231</v>
      </c>
      <c r="V56" s="612">
        <v>1</v>
      </c>
      <c r="W56" s="613" t="s">
        <v>231</v>
      </c>
    </row>
    <row r="57" spans="1:23">
      <c r="A57" s="1407"/>
      <c r="B57" s="192" t="s">
        <v>333</v>
      </c>
      <c r="C57" s="611">
        <v>0</v>
      </c>
      <c r="D57" s="611">
        <v>0</v>
      </c>
      <c r="E57" s="612" t="s">
        <v>231</v>
      </c>
      <c r="F57" s="611">
        <v>0</v>
      </c>
      <c r="G57" s="611">
        <v>0</v>
      </c>
      <c r="H57" s="612" t="s">
        <v>231</v>
      </c>
      <c r="I57" s="611">
        <v>0</v>
      </c>
      <c r="J57" s="611">
        <v>0</v>
      </c>
      <c r="K57" s="612" t="s">
        <v>231</v>
      </c>
      <c r="L57" s="611">
        <v>0</v>
      </c>
      <c r="M57" s="611">
        <v>0</v>
      </c>
      <c r="N57" s="612" t="s">
        <v>231</v>
      </c>
      <c r="O57" s="609">
        <v>0</v>
      </c>
      <c r="P57" s="611">
        <v>0</v>
      </c>
      <c r="Q57" s="611">
        <v>0</v>
      </c>
      <c r="R57" s="611">
        <v>0</v>
      </c>
      <c r="S57" s="611">
        <v>0</v>
      </c>
      <c r="T57" s="611">
        <v>0</v>
      </c>
      <c r="U57" s="612" t="s">
        <v>231</v>
      </c>
      <c r="V57" s="612" t="s">
        <v>231</v>
      </c>
      <c r="W57" s="613" t="s">
        <v>231</v>
      </c>
    </row>
    <row r="58" spans="1:23">
      <c r="A58" s="1407"/>
      <c r="B58" s="192" t="s">
        <v>332</v>
      </c>
      <c r="C58" s="611">
        <v>28</v>
      </c>
      <c r="D58" s="611">
        <v>5</v>
      </c>
      <c r="E58" s="612">
        <v>21.739130434782609</v>
      </c>
      <c r="F58" s="611">
        <v>27</v>
      </c>
      <c r="G58" s="611">
        <v>4</v>
      </c>
      <c r="H58" s="612">
        <v>17.391304347826086</v>
      </c>
      <c r="I58" s="611">
        <v>0</v>
      </c>
      <c r="J58" s="611" t="s">
        <v>235</v>
      </c>
      <c r="K58" s="612" t="s">
        <v>235</v>
      </c>
      <c r="L58" s="611">
        <v>15</v>
      </c>
      <c r="M58" s="611">
        <v>-1</v>
      </c>
      <c r="N58" s="612">
        <v>-6.25</v>
      </c>
      <c r="O58" s="609">
        <v>15</v>
      </c>
      <c r="P58" s="611">
        <v>8</v>
      </c>
      <c r="Q58" s="611">
        <v>7</v>
      </c>
      <c r="R58" s="611">
        <v>0</v>
      </c>
      <c r="S58" s="611">
        <v>0</v>
      </c>
      <c r="T58" s="611" t="s">
        <v>235</v>
      </c>
      <c r="U58" s="612" t="s">
        <v>235</v>
      </c>
      <c r="V58" s="612">
        <v>1.8666666666666667</v>
      </c>
      <c r="W58" s="613" t="s">
        <v>231</v>
      </c>
    </row>
    <row r="59" spans="1:23">
      <c r="A59" s="1407"/>
      <c r="B59" s="192" t="s">
        <v>331</v>
      </c>
      <c r="C59" s="611" t="s">
        <v>235</v>
      </c>
      <c r="D59" s="611" t="s">
        <v>235</v>
      </c>
      <c r="E59" s="612" t="s">
        <v>235</v>
      </c>
      <c r="F59" s="611" t="s">
        <v>235</v>
      </c>
      <c r="G59" s="611" t="s">
        <v>235</v>
      </c>
      <c r="H59" s="612" t="s">
        <v>235</v>
      </c>
      <c r="I59" s="611">
        <v>0</v>
      </c>
      <c r="J59" s="611">
        <v>0</v>
      </c>
      <c r="K59" s="612" t="s">
        <v>231</v>
      </c>
      <c r="L59" s="611" t="s">
        <v>235</v>
      </c>
      <c r="M59" s="611" t="s">
        <v>235</v>
      </c>
      <c r="N59" s="612" t="s">
        <v>235</v>
      </c>
      <c r="O59" s="609" t="s">
        <v>235</v>
      </c>
      <c r="P59" s="611" t="s">
        <v>235</v>
      </c>
      <c r="Q59" s="611" t="s">
        <v>235</v>
      </c>
      <c r="R59" s="611">
        <v>0</v>
      </c>
      <c r="S59" s="611">
        <v>0</v>
      </c>
      <c r="T59" s="611">
        <v>0</v>
      </c>
      <c r="U59" s="612" t="s">
        <v>231</v>
      </c>
      <c r="V59" s="612" t="s">
        <v>235</v>
      </c>
      <c r="W59" s="613" t="s">
        <v>231</v>
      </c>
    </row>
    <row r="60" spans="1:23">
      <c r="A60" s="1407" t="s">
        <v>330</v>
      </c>
      <c r="B60" s="192"/>
      <c r="C60" s="611">
        <v>68</v>
      </c>
      <c r="D60" s="611">
        <v>-8</v>
      </c>
      <c r="E60" s="612">
        <v>-10.526315789473683</v>
      </c>
      <c r="F60" s="611">
        <v>68</v>
      </c>
      <c r="G60" s="611">
        <v>-8</v>
      </c>
      <c r="H60" s="612">
        <v>-10.526315789473683</v>
      </c>
      <c r="I60" s="611" t="s">
        <v>235</v>
      </c>
      <c r="J60" s="611" t="s">
        <v>235</v>
      </c>
      <c r="K60" s="612" t="s">
        <v>231</v>
      </c>
      <c r="L60" s="611">
        <v>38</v>
      </c>
      <c r="M60" s="611">
        <v>11</v>
      </c>
      <c r="N60" s="612">
        <v>40.74074074074074</v>
      </c>
      <c r="O60" s="609" t="s">
        <v>235</v>
      </c>
      <c r="P60" s="611" t="s">
        <v>235</v>
      </c>
      <c r="Q60" s="611">
        <v>12</v>
      </c>
      <c r="R60" s="611">
        <v>15</v>
      </c>
      <c r="S60" s="611" t="s">
        <v>235</v>
      </c>
      <c r="T60" s="611" t="s">
        <v>235</v>
      </c>
      <c r="U60" s="612" t="s">
        <v>235</v>
      </c>
      <c r="V60" s="612">
        <v>1.7894736842105263</v>
      </c>
      <c r="W60" s="613" t="s">
        <v>235</v>
      </c>
    </row>
    <row r="61" spans="1:23">
      <c r="A61" s="1407"/>
      <c r="B61" s="192" t="s">
        <v>329</v>
      </c>
      <c r="C61" s="611">
        <v>0</v>
      </c>
      <c r="D61" s="611">
        <v>0</v>
      </c>
      <c r="E61" s="612" t="s">
        <v>231</v>
      </c>
      <c r="F61" s="611">
        <v>0</v>
      </c>
      <c r="G61" s="611">
        <v>0</v>
      </c>
      <c r="H61" s="612" t="s">
        <v>231</v>
      </c>
      <c r="I61" s="611">
        <v>0</v>
      </c>
      <c r="J61" s="611">
        <v>0</v>
      </c>
      <c r="K61" s="612" t="s">
        <v>231</v>
      </c>
      <c r="L61" s="611">
        <v>0</v>
      </c>
      <c r="M61" s="611">
        <v>0</v>
      </c>
      <c r="N61" s="612" t="s">
        <v>231</v>
      </c>
      <c r="O61" s="609">
        <v>0</v>
      </c>
      <c r="P61" s="611">
        <v>0</v>
      </c>
      <c r="Q61" s="611">
        <v>0</v>
      </c>
      <c r="R61" s="611">
        <v>0</v>
      </c>
      <c r="S61" s="611">
        <v>0</v>
      </c>
      <c r="T61" s="611">
        <v>0</v>
      </c>
      <c r="U61" s="612" t="s">
        <v>231</v>
      </c>
      <c r="V61" s="612" t="s">
        <v>231</v>
      </c>
      <c r="W61" s="613" t="s">
        <v>231</v>
      </c>
    </row>
    <row r="62" spans="1:23">
      <c r="A62" s="1407"/>
      <c r="B62" s="192" t="s">
        <v>328</v>
      </c>
      <c r="C62" s="611">
        <v>0</v>
      </c>
      <c r="D62" s="611">
        <v>0</v>
      </c>
      <c r="E62" s="612" t="s">
        <v>231</v>
      </c>
      <c r="F62" s="611">
        <v>0</v>
      </c>
      <c r="G62" s="611">
        <v>0</v>
      </c>
      <c r="H62" s="612" t="s">
        <v>231</v>
      </c>
      <c r="I62" s="611">
        <v>0</v>
      </c>
      <c r="J62" s="611">
        <v>0</v>
      </c>
      <c r="K62" s="612" t="s">
        <v>231</v>
      </c>
      <c r="L62" s="611">
        <v>0</v>
      </c>
      <c r="M62" s="611">
        <v>0</v>
      </c>
      <c r="N62" s="612" t="s">
        <v>231</v>
      </c>
      <c r="O62" s="609">
        <v>0</v>
      </c>
      <c r="P62" s="611">
        <v>0</v>
      </c>
      <c r="Q62" s="611">
        <v>0</v>
      </c>
      <c r="R62" s="611">
        <v>0</v>
      </c>
      <c r="S62" s="611">
        <v>0</v>
      </c>
      <c r="T62" s="611">
        <v>0</v>
      </c>
      <c r="U62" s="612" t="s">
        <v>231</v>
      </c>
      <c r="V62" s="612" t="s">
        <v>231</v>
      </c>
      <c r="W62" s="613" t="s">
        <v>231</v>
      </c>
    </row>
    <row r="63" spans="1:23">
      <c r="A63" s="1407"/>
      <c r="B63" s="192" t="s">
        <v>327</v>
      </c>
      <c r="C63" s="611">
        <v>0</v>
      </c>
      <c r="D63" s="611">
        <v>0</v>
      </c>
      <c r="E63" s="612" t="s">
        <v>231</v>
      </c>
      <c r="F63" s="611">
        <v>0</v>
      </c>
      <c r="G63" s="611">
        <v>0</v>
      </c>
      <c r="H63" s="612" t="s">
        <v>231</v>
      </c>
      <c r="I63" s="611">
        <v>0</v>
      </c>
      <c r="J63" s="611">
        <v>0</v>
      </c>
      <c r="K63" s="612" t="s">
        <v>231</v>
      </c>
      <c r="L63" s="611">
        <v>3</v>
      </c>
      <c r="M63" s="611">
        <v>-1</v>
      </c>
      <c r="N63" s="612">
        <v>-25</v>
      </c>
      <c r="O63" s="609">
        <v>3</v>
      </c>
      <c r="P63" s="611">
        <v>0</v>
      </c>
      <c r="Q63" s="611">
        <v>3</v>
      </c>
      <c r="R63" s="611">
        <v>0</v>
      </c>
      <c r="S63" s="611">
        <v>0</v>
      </c>
      <c r="T63" s="611">
        <v>0</v>
      </c>
      <c r="U63" s="612" t="s">
        <v>231</v>
      </c>
      <c r="V63" s="612" t="s">
        <v>231</v>
      </c>
      <c r="W63" s="613" t="s">
        <v>231</v>
      </c>
    </row>
    <row r="64" spans="1:23">
      <c r="A64" s="1407"/>
      <c r="B64" s="192" t="s">
        <v>326</v>
      </c>
      <c r="C64" s="611" t="s">
        <v>235</v>
      </c>
      <c r="D64" s="611" t="s">
        <v>235</v>
      </c>
      <c r="E64" s="612" t="s">
        <v>231</v>
      </c>
      <c r="F64" s="611" t="s">
        <v>235</v>
      </c>
      <c r="G64" s="611" t="s">
        <v>235</v>
      </c>
      <c r="H64" s="612" t="s">
        <v>231</v>
      </c>
      <c r="I64" s="611" t="s">
        <v>235</v>
      </c>
      <c r="J64" s="611" t="s">
        <v>235</v>
      </c>
      <c r="K64" s="612" t="s">
        <v>231</v>
      </c>
      <c r="L64" s="611">
        <v>0</v>
      </c>
      <c r="M64" s="611">
        <v>0</v>
      </c>
      <c r="N64" s="612" t="s">
        <v>231</v>
      </c>
      <c r="O64" s="609">
        <v>0</v>
      </c>
      <c r="P64" s="611">
        <v>0</v>
      </c>
      <c r="Q64" s="611">
        <v>0</v>
      </c>
      <c r="R64" s="611">
        <v>0</v>
      </c>
      <c r="S64" s="611">
        <v>0</v>
      </c>
      <c r="T64" s="611">
        <v>0</v>
      </c>
      <c r="U64" s="612" t="s">
        <v>231</v>
      </c>
      <c r="V64" s="612" t="s">
        <v>231</v>
      </c>
      <c r="W64" s="613" t="s">
        <v>231</v>
      </c>
    </row>
    <row r="65" spans="1:23">
      <c r="A65" s="1407"/>
      <c r="B65" s="192" t="s">
        <v>325</v>
      </c>
      <c r="C65" s="611">
        <v>0</v>
      </c>
      <c r="D65" s="611">
        <v>0</v>
      </c>
      <c r="E65" s="612" t="s">
        <v>231</v>
      </c>
      <c r="F65" s="611">
        <v>0</v>
      </c>
      <c r="G65" s="611">
        <v>0</v>
      </c>
      <c r="H65" s="612" t="s">
        <v>231</v>
      </c>
      <c r="I65" s="611">
        <v>0</v>
      </c>
      <c r="J65" s="611">
        <v>0</v>
      </c>
      <c r="K65" s="612" t="s">
        <v>231</v>
      </c>
      <c r="L65" s="611">
        <v>0</v>
      </c>
      <c r="M65" s="611">
        <v>0</v>
      </c>
      <c r="N65" s="612" t="s">
        <v>231</v>
      </c>
      <c r="O65" s="609">
        <v>0</v>
      </c>
      <c r="P65" s="611">
        <v>0</v>
      </c>
      <c r="Q65" s="611">
        <v>0</v>
      </c>
      <c r="R65" s="611">
        <v>0</v>
      </c>
      <c r="S65" s="611">
        <v>0</v>
      </c>
      <c r="T65" s="611">
        <v>0</v>
      </c>
      <c r="U65" s="612" t="s">
        <v>231</v>
      </c>
      <c r="V65" s="612" t="s">
        <v>231</v>
      </c>
      <c r="W65" s="613" t="s">
        <v>231</v>
      </c>
    </row>
    <row r="66" spans="1:23">
      <c r="A66" s="1407"/>
      <c r="B66" s="192" t="s">
        <v>324</v>
      </c>
      <c r="C66" s="611">
        <v>0</v>
      </c>
      <c r="D66" s="611">
        <v>0</v>
      </c>
      <c r="E66" s="612" t="s">
        <v>231</v>
      </c>
      <c r="F66" s="611">
        <v>0</v>
      </c>
      <c r="G66" s="611">
        <v>0</v>
      </c>
      <c r="H66" s="612" t="s">
        <v>231</v>
      </c>
      <c r="I66" s="611">
        <v>0</v>
      </c>
      <c r="J66" s="611">
        <v>0</v>
      </c>
      <c r="K66" s="612" t="s">
        <v>231</v>
      </c>
      <c r="L66" s="611">
        <v>0</v>
      </c>
      <c r="M66" s="611">
        <v>0</v>
      </c>
      <c r="N66" s="612" t="s">
        <v>231</v>
      </c>
      <c r="O66" s="609">
        <v>0</v>
      </c>
      <c r="P66" s="611">
        <v>0</v>
      </c>
      <c r="Q66" s="611">
        <v>0</v>
      </c>
      <c r="R66" s="611">
        <v>0</v>
      </c>
      <c r="S66" s="611">
        <v>0</v>
      </c>
      <c r="T66" s="611">
        <v>0</v>
      </c>
      <c r="U66" s="612" t="s">
        <v>231</v>
      </c>
      <c r="V66" s="612" t="s">
        <v>231</v>
      </c>
      <c r="W66" s="613" t="s">
        <v>231</v>
      </c>
    </row>
    <row r="67" spans="1:23">
      <c r="A67" s="1407"/>
      <c r="B67" s="192" t="s">
        <v>323</v>
      </c>
      <c r="C67" s="611">
        <v>0</v>
      </c>
      <c r="D67" s="611">
        <v>0</v>
      </c>
      <c r="E67" s="612" t="s">
        <v>231</v>
      </c>
      <c r="F67" s="611">
        <v>0</v>
      </c>
      <c r="G67" s="611">
        <v>0</v>
      </c>
      <c r="H67" s="612" t="s">
        <v>231</v>
      </c>
      <c r="I67" s="611">
        <v>0</v>
      </c>
      <c r="J67" s="611">
        <v>0</v>
      </c>
      <c r="K67" s="612" t="s">
        <v>231</v>
      </c>
      <c r="L67" s="611">
        <v>0</v>
      </c>
      <c r="M67" s="611">
        <v>0</v>
      </c>
      <c r="N67" s="612" t="s">
        <v>231</v>
      </c>
      <c r="O67" s="609">
        <v>0</v>
      </c>
      <c r="P67" s="611">
        <v>0</v>
      </c>
      <c r="Q67" s="611">
        <v>0</v>
      </c>
      <c r="R67" s="611">
        <v>0</v>
      </c>
      <c r="S67" s="611">
        <v>0</v>
      </c>
      <c r="T67" s="611">
        <v>0</v>
      </c>
      <c r="U67" s="612" t="s">
        <v>231</v>
      </c>
      <c r="V67" s="612" t="s">
        <v>231</v>
      </c>
      <c r="W67" s="613" t="s">
        <v>231</v>
      </c>
    </row>
    <row r="68" spans="1:23">
      <c r="A68" s="1407"/>
      <c r="B68" s="192" t="s">
        <v>322</v>
      </c>
      <c r="C68" s="611">
        <v>44</v>
      </c>
      <c r="D68" s="611">
        <v>-6</v>
      </c>
      <c r="E68" s="612">
        <v>-12</v>
      </c>
      <c r="F68" s="611">
        <v>44</v>
      </c>
      <c r="G68" s="611">
        <v>-6</v>
      </c>
      <c r="H68" s="612">
        <v>-12</v>
      </c>
      <c r="I68" s="611">
        <v>0</v>
      </c>
      <c r="J68" s="611">
        <v>0</v>
      </c>
      <c r="K68" s="612" t="s">
        <v>231</v>
      </c>
      <c r="L68" s="611">
        <v>19</v>
      </c>
      <c r="M68" s="611">
        <v>7</v>
      </c>
      <c r="N68" s="612">
        <v>58.333333333333336</v>
      </c>
      <c r="O68" s="609" t="s">
        <v>235</v>
      </c>
      <c r="P68" s="611">
        <v>7</v>
      </c>
      <c r="Q68" s="611" t="s">
        <v>235</v>
      </c>
      <c r="R68" s="611">
        <v>8</v>
      </c>
      <c r="S68" s="611" t="s">
        <v>235</v>
      </c>
      <c r="T68" s="611" t="s">
        <v>235</v>
      </c>
      <c r="U68" s="612" t="s">
        <v>231</v>
      </c>
      <c r="V68" s="612">
        <v>2.3157894736842106</v>
      </c>
      <c r="W68" s="613" t="s">
        <v>231</v>
      </c>
    </row>
    <row r="69" spans="1:23">
      <c r="A69" s="1407"/>
      <c r="B69" s="192" t="s">
        <v>321</v>
      </c>
      <c r="C69" s="611">
        <v>0</v>
      </c>
      <c r="D69" s="611" t="s">
        <v>235</v>
      </c>
      <c r="E69" s="612" t="s">
        <v>235</v>
      </c>
      <c r="F69" s="611">
        <v>0</v>
      </c>
      <c r="G69" s="611" t="s">
        <v>235</v>
      </c>
      <c r="H69" s="612" t="s">
        <v>235</v>
      </c>
      <c r="I69" s="611">
        <v>0</v>
      </c>
      <c r="J69" s="611">
        <v>0</v>
      </c>
      <c r="K69" s="612" t="s">
        <v>231</v>
      </c>
      <c r="L69" s="611">
        <v>0</v>
      </c>
      <c r="M69" s="611">
        <v>0</v>
      </c>
      <c r="N69" s="612" t="s">
        <v>231</v>
      </c>
      <c r="O69" s="609">
        <v>0</v>
      </c>
      <c r="P69" s="611">
        <v>0</v>
      </c>
      <c r="Q69" s="611">
        <v>0</v>
      </c>
      <c r="R69" s="611">
        <v>0</v>
      </c>
      <c r="S69" s="611">
        <v>0</v>
      </c>
      <c r="T69" s="611">
        <v>0</v>
      </c>
      <c r="U69" s="612" t="s">
        <v>231</v>
      </c>
      <c r="V69" s="612" t="s">
        <v>231</v>
      </c>
      <c r="W69" s="613" t="s">
        <v>231</v>
      </c>
    </row>
    <row r="70" spans="1:23">
      <c r="A70" s="1407"/>
      <c r="B70" s="192" t="s">
        <v>320</v>
      </c>
      <c r="C70" s="611">
        <v>0</v>
      </c>
      <c r="D70" s="611">
        <v>0</v>
      </c>
      <c r="E70" s="612" t="s">
        <v>231</v>
      </c>
      <c r="F70" s="611">
        <v>0</v>
      </c>
      <c r="G70" s="611">
        <v>0</v>
      </c>
      <c r="H70" s="612" t="s">
        <v>231</v>
      </c>
      <c r="I70" s="611">
        <v>0</v>
      </c>
      <c r="J70" s="611">
        <v>0</v>
      </c>
      <c r="K70" s="612" t="s">
        <v>231</v>
      </c>
      <c r="L70" s="611">
        <v>0</v>
      </c>
      <c r="M70" s="611">
        <v>0</v>
      </c>
      <c r="N70" s="612" t="s">
        <v>231</v>
      </c>
      <c r="O70" s="609">
        <v>0</v>
      </c>
      <c r="P70" s="611">
        <v>0</v>
      </c>
      <c r="Q70" s="611">
        <v>0</v>
      </c>
      <c r="R70" s="611">
        <v>0</v>
      </c>
      <c r="S70" s="611">
        <v>0</v>
      </c>
      <c r="T70" s="611">
        <v>0</v>
      </c>
      <c r="U70" s="612" t="s">
        <v>231</v>
      </c>
      <c r="V70" s="612" t="s">
        <v>231</v>
      </c>
      <c r="W70" s="613" t="s">
        <v>231</v>
      </c>
    </row>
    <row r="71" spans="1:23">
      <c r="A71" s="1407"/>
      <c r="B71" s="192" t="s">
        <v>319</v>
      </c>
      <c r="C71" s="611" t="s">
        <v>235</v>
      </c>
      <c r="D71" s="611" t="s">
        <v>235</v>
      </c>
      <c r="E71" s="612" t="s">
        <v>235</v>
      </c>
      <c r="F71" s="611" t="s">
        <v>235</v>
      </c>
      <c r="G71" s="611" t="s">
        <v>235</v>
      </c>
      <c r="H71" s="612" t="s">
        <v>235</v>
      </c>
      <c r="I71" s="611">
        <v>0</v>
      </c>
      <c r="J71" s="611">
        <v>0</v>
      </c>
      <c r="K71" s="612" t="s">
        <v>231</v>
      </c>
      <c r="L71" s="611">
        <v>16</v>
      </c>
      <c r="M71" s="611">
        <v>5</v>
      </c>
      <c r="N71" s="612">
        <v>45.454545454545453</v>
      </c>
      <c r="O71" s="609">
        <v>16</v>
      </c>
      <c r="P71" s="611" t="s">
        <v>235</v>
      </c>
      <c r="Q71" s="611" t="s">
        <v>235</v>
      </c>
      <c r="R71" s="611">
        <v>7</v>
      </c>
      <c r="S71" s="611">
        <v>0</v>
      </c>
      <c r="T71" s="611" t="s">
        <v>235</v>
      </c>
      <c r="U71" s="612" t="s">
        <v>235</v>
      </c>
      <c r="V71" s="612" t="s">
        <v>235</v>
      </c>
      <c r="W71" s="613" t="s">
        <v>231</v>
      </c>
    </row>
    <row r="72" spans="1:23">
      <c r="A72" s="1407" t="s">
        <v>318</v>
      </c>
      <c r="B72" s="192"/>
      <c r="C72" s="611">
        <v>134</v>
      </c>
      <c r="D72" s="611">
        <v>-10</v>
      </c>
      <c r="E72" s="612">
        <v>-6.9444444444444446</v>
      </c>
      <c r="F72" s="611">
        <v>130</v>
      </c>
      <c r="G72" s="611">
        <v>-14</v>
      </c>
      <c r="H72" s="612">
        <v>-9.7222222222222232</v>
      </c>
      <c r="I72" s="611" t="s">
        <v>235</v>
      </c>
      <c r="J72" s="611" t="s">
        <v>235</v>
      </c>
      <c r="K72" s="612" t="s">
        <v>235</v>
      </c>
      <c r="L72" s="611">
        <v>67</v>
      </c>
      <c r="M72" s="611">
        <v>-12</v>
      </c>
      <c r="N72" s="612">
        <v>-15.18987341772152</v>
      </c>
      <c r="O72" s="609">
        <v>64</v>
      </c>
      <c r="P72" s="611">
        <v>25</v>
      </c>
      <c r="Q72" s="611">
        <v>23</v>
      </c>
      <c r="R72" s="611">
        <v>16</v>
      </c>
      <c r="S72" s="611">
        <v>3</v>
      </c>
      <c r="T72" s="611" t="s">
        <v>235</v>
      </c>
      <c r="U72" s="612" t="s">
        <v>235</v>
      </c>
      <c r="V72" s="612">
        <v>2</v>
      </c>
      <c r="W72" s="613" t="s">
        <v>235</v>
      </c>
    </row>
    <row r="73" spans="1:23">
      <c r="A73" s="1407"/>
      <c r="B73" s="192" t="s">
        <v>317</v>
      </c>
      <c r="C73" s="611">
        <v>0</v>
      </c>
      <c r="D73" s="611">
        <v>0</v>
      </c>
      <c r="E73" s="612" t="s">
        <v>231</v>
      </c>
      <c r="F73" s="611">
        <v>0</v>
      </c>
      <c r="G73" s="611">
        <v>0</v>
      </c>
      <c r="H73" s="612" t="s">
        <v>231</v>
      </c>
      <c r="I73" s="611">
        <v>0</v>
      </c>
      <c r="J73" s="611">
        <v>0</v>
      </c>
      <c r="K73" s="612" t="s">
        <v>231</v>
      </c>
      <c r="L73" s="611">
        <v>0</v>
      </c>
      <c r="M73" s="611">
        <v>0</v>
      </c>
      <c r="N73" s="612" t="s">
        <v>231</v>
      </c>
      <c r="O73" s="609">
        <v>0</v>
      </c>
      <c r="P73" s="611">
        <v>0</v>
      </c>
      <c r="Q73" s="611">
        <v>0</v>
      </c>
      <c r="R73" s="611">
        <v>0</v>
      </c>
      <c r="S73" s="611">
        <v>0</v>
      </c>
      <c r="T73" s="611">
        <v>0</v>
      </c>
      <c r="U73" s="612" t="s">
        <v>231</v>
      </c>
      <c r="V73" s="612" t="s">
        <v>231</v>
      </c>
      <c r="W73" s="613" t="s">
        <v>231</v>
      </c>
    </row>
    <row r="74" spans="1:23">
      <c r="A74" s="1407"/>
      <c r="B74" s="192" t="s">
        <v>316</v>
      </c>
      <c r="C74" s="611" t="s">
        <v>235</v>
      </c>
      <c r="D74" s="611" t="s">
        <v>235</v>
      </c>
      <c r="E74" s="612" t="s">
        <v>235</v>
      </c>
      <c r="F74" s="611" t="s">
        <v>235</v>
      </c>
      <c r="G74" s="611" t="s">
        <v>235</v>
      </c>
      <c r="H74" s="612" t="s">
        <v>235</v>
      </c>
      <c r="I74" s="611">
        <v>0</v>
      </c>
      <c r="J74" s="611">
        <v>0</v>
      </c>
      <c r="K74" s="612" t="s">
        <v>231</v>
      </c>
      <c r="L74" s="611">
        <v>0</v>
      </c>
      <c r="M74" s="611">
        <v>0</v>
      </c>
      <c r="N74" s="612" t="s">
        <v>231</v>
      </c>
      <c r="O74" s="609">
        <v>0</v>
      </c>
      <c r="P74" s="611">
        <v>0</v>
      </c>
      <c r="Q74" s="611">
        <v>0</v>
      </c>
      <c r="R74" s="611">
        <v>0</v>
      </c>
      <c r="S74" s="611">
        <v>0</v>
      </c>
      <c r="T74" s="611">
        <v>0</v>
      </c>
      <c r="U74" s="612" t="s">
        <v>231</v>
      </c>
      <c r="V74" s="612" t="s">
        <v>231</v>
      </c>
      <c r="W74" s="613" t="s">
        <v>231</v>
      </c>
    </row>
    <row r="75" spans="1:23">
      <c r="A75" s="1407"/>
      <c r="B75" s="192" t="s">
        <v>315</v>
      </c>
      <c r="C75" s="611">
        <v>65</v>
      </c>
      <c r="D75" s="611">
        <v>-10</v>
      </c>
      <c r="E75" s="612">
        <v>-13.333333333333334</v>
      </c>
      <c r="F75" s="611">
        <v>61</v>
      </c>
      <c r="G75" s="611">
        <v>-14</v>
      </c>
      <c r="H75" s="612">
        <v>-18.666666666666668</v>
      </c>
      <c r="I75" s="611" t="s">
        <v>235</v>
      </c>
      <c r="J75" s="611" t="s">
        <v>235</v>
      </c>
      <c r="K75" s="612" t="s">
        <v>231</v>
      </c>
      <c r="L75" s="611">
        <v>42</v>
      </c>
      <c r="M75" s="611">
        <v>-13</v>
      </c>
      <c r="N75" s="612">
        <v>-23.636363636363637</v>
      </c>
      <c r="O75" s="609" t="s">
        <v>235</v>
      </c>
      <c r="P75" s="611">
        <v>14</v>
      </c>
      <c r="Q75" s="611">
        <v>15</v>
      </c>
      <c r="R75" s="611" t="s">
        <v>235</v>
      </c>
      <c r="S75" s="611" t="s">
        <v>235</v>
      </c>
      <c r="T75" s="611" t="s">
        <v>235</v>
      </c>
      <c r="U75" s="612" t="s">
        <v>235</v>
      </c>
      <c r="V75" s="612">
        <v>1.5476190476190477</v>
      </c>
      <c r="W75" s="613" t="s">
        <v>235</v>
      </c>
    </row>
    <row r="76" spans="1:23">
      <c r="A76" s="1407"/>
      <c r="B76" s="192" t="s">
        <v>314</v>
      </c>
      <c r="C76" s="611">
        <v>0</v>
      </c>
      <c r="D76" s="611">
        <v>0</v>
      </c>
      <c r="E76" s="612" t="s">
        <v>231</v>
      </c>
      <c r="F76" s="611">
        <v>0</v>
      </c>
      <c r="G76" s="611">
        <v>0</v>
      </c>
      <c r="H76" s="612" t="s">
        <v>231</v>
      </c>
      <c r="I76" s="611">
        <v>0</v>
      </c>
      <c r="J76" s="611">
        <v>0</v>
      </c>
      <c r="K76" s="612" t="s">
        <v>231</v>
      </c>
      <c r="L76" s="611" t="s">
        <v>235</v>
      </c>
      <c r="M76" s="611" t="s">
        <v>235</v>
      </c>
      <c r="N76" s="612" t="s">
        <v>235</v>
      </c>
      <c r="O76" s="609" t="s">
        <v>235</v>
      </c>
      <c r="P76" s="611" t="s">
        <v>235</v>
      </c>
      <c r="Q76" s="611">
        <v>0</v>
      </c>
      <c r="R76" s="611">
        <v>0</v>
      </c>
      <c r="S76" s="611">
        <v>0</v>
      </c>
      <c r="T76" s="611">
        <v>0</v>
      </c>
      <c r="U76" s="612" t="s">
        <v>231</v>
      </c>
      <c r="V76" s="612" t="s">
        <v>231</v>
      </c>
      <c r="W76" s="613" t="s">
        <v>231</v>
      </c>
    </row>
    <row r="77" spans="1:23">
      <c r="A77" s="1407"/>
      <c r="B77" s="192" t="s">
        <v>313</v>
      </c>
      <c r="C77" s="611">
        <v>0</v>
      </c>
      <c r="D77" s="611">
        <v>0</v>
      </c>
      <c r="E77" s="612" t="s">
        <v>231</v>
      </c>
      <c r="F77" s="611">
        <v>0</v>
      </c>
      <c r="G77" s="611">
        <v>0</v>
      </c>
      <c r="H77" s="612" t="s">
        <v>231</v>
      </c>
      <c r="I77" s="611">
        <v>0</v>
      </c>
      <c r="J77" s="611">
        <v>0</v>
      </c>
      <c r="K77" s="612" t="s">
        <v>231</v>
      </c>
      <c r="L77" s="611">
        <v>0</v>
      </c>
      <c r="M77" s="611">
        <v>0</v>
      </c>
      <c r="N77" s="612" t="s">
        <v>231</v>
      </c>
      <c r="O77" s="609">
        <v>0</v>
      </c>
      <c r="P77" s="611">
        <v>0</v>
      </c>
      <c r="Q77" s="611">
        <v>0</v>
      </c>
      <c r="R77" s="611">
        <v>0</v>
      </c>
      <c r="S77" s="611">
        <v>0</v>
      </c>
      <c r="T77" s="611">
        <v>0</v>
      </c>
      <c r="U77" s="612" t="s">
        <v>231</v>
      </c>
      <c r="V77" s="612" t="s">
        <v>231</v>
      </c>
      <c r="W77" s="613" t="s">
        <v>231</v>
      </c>
    </row>
    <row r="78" spans="1:23">
      <c r="A78" s="1407"/>
      <c r="B78" s="192" t="s">
        <v>312</v>
      </c>
      <c r="C78" s="611" t="s">
        <v>235</v>
      </c>
      <c r="D78" s="611" t="s">
        <v>235</v>
      </c>
      <c r="E78" s="612" t="s">
        <v>235</v>
      </c>
      <c r="F78" s="611" t="s">
        <v>235</v>
      </c>
      <c r="G78" s="611" t="s">
        <v>235</v>
      </c>
      <c r="H78" s="612" t="s">
        <v>235</v>
      </c>
      <c r="I78" s="611" t="s">
        <v>235</v>
      </c>
      <c r="J78" s="611" t="s">
        <v>235</v>
      </c>
      <c r="K78" s="612" t="s">
        <v>231</v>
      </c>
      <c r="L78" s="611">
        <v>10</v>
      </c>
      <c r="M78" s="611">
        <v>-1</v>
      </c>
      <c r="N78" s="612">
        <v>-9.0909090909090917</v>
      </c>
      <c r="O78" s="609" t="s">
        <v>235</v>
      </c>
      <c r="P78" s="611" t="s">
        <v>235</v>
      </c>
      <c r="Q78" s="611">
        <v>3</v>
      </c>
      <c r="R78" s="611" t="s">
        <v>235</v>
      </c>
      <c r="S78" s="611" t="s">
        <v>235</v>
      </c>
      <c r="T78" s="611" t="s">
        <v>235</v>
      </c>
      <c r="U78" s="612" t="s">
        <v>231</v>
      </c>
      <c r="V78" s="612" t="s">
        <v>235</v>
      </c>
      <c r="W78" s="613" t="s">
        <v>235</v>
      </c>
    </row>
    <row r="79" spans="1:23">
      <c r="A79" s="1407"/>
      <c r="B79" s="192" t="s">
        <v>311</v>
      </c>
      <c r="C79" s="611">
        <v>9</v>
      </c>
      <c r="D79" s="611">
        <v>-5</v>
      </c>
      <c r="E79" s="612">
        <v>-35.714285714285715</v>
      </c>
      <c r="F79" s="611">
        <v>9</v>
      </c>
      <c r="G79" s="611">
        <v>-5</v>
      </c>
      <c r="H79" s="612">
        <v>-35.714285714285715</v>
      </c>
      <c r="I79" s="611" t="s">
        <v>235</v>
      </c>
      <c r="J79" s="611" t="s">
        <v>235</v>
      </c>
      <c r="K79" s="612" t="s">
        <v>231</v>
      </c>
      <c r="L79" s="611" t="s">
        <v>235</v>
      </c>
      <c r="M79" s="611" t="s">
        <v>235</v>
      </c>
      <c r="N79" s="612" t="s">
        <v>235</v>
      </c>
      <c r="O79" s="609" t="s">
        <v>235</v>
      </c>
      <c r="P79" s="611" t="s">
        <v>235</v>
      </c>
      <c r="Q79" s="611">
        <v>0</v>
      </c>
      <c r="R79" s="611" t="s">
        <v>235</v>
      </c>
      <c r="S79" s="611">
        <v>0</v>
      </c>
      <c r="T79" s="611">
        <v>0</v>
      </c>
      <c r="U79" s="612" t="s">
        <v>231</v>
      </c>
      <c r="V79" s="612" t="s">
        <v>235</v>
      </c>
      <c r="W79" s="613" t="s">
        <v>231</v>
      </c>
    </row>
    <row r="80" spans="1:23">
      <c r="A80" s="1407"/>
      <c r="B80" s="192" t="s">
        <v>310</v>
      </c>
      <c r="C80" s="611">
        <v>0</v>
      </c>
      <c r="D80" s="611">
        <v>0</v>
      </c>
      <c r="E80" s="612" t="s">
        <v>231</v>
      </c>
      <c r="F80" s="611">
        <v>0</v>
      </c>
      <c r="G80" s="611">
        <v>0</v>
      </c>
      <c r="H80" s="612" t="s">
        <v>231</v>
      </c>
      <c r="I80" s="611">
        <v>0</v>
      </c>
      <c r="J80" s="611">
        <v>0</v>
      </c>
      <c r="K80" s="612" t="s">
        <v>231</v>
      </c>
      <c r="L80" s="611">
        <v>0</v>
      </c>
      <c r="M80" s="611">
        <v>0</v>
      </c>
      <c r="N80" s="612" t="s">
        <v>231</v>
      </c>
      <c r="O80" s="609">
        <v>0</v>
      </c>
      <c r="P80" s="611">
        <v>0</v>
      </c>
      <c r="Q80" s="611">
        <v>0</v>
      </c>
      <c r="R80" s="611">
        <v>0</v>
      </c>
      <c r="S80" s="611">
        <v>0</v>
      </c>
      <c r="T80" s="611">
        <v>0</v>
      </c>
      <c r="U80" s="612" t="s">
        <v>231</v>
      </c>
      <c r="V80" s="612" t="s">
        <v>231</v>
      </c>
      <c r="W80" s="613" t="s">
        <v>231</v>
      </c>
    </row>
    <row r="81" spans="1:23">
      <c r="A81" s="1407"/>
      <c r="B81" s="192" t="s">
        <v>309</v>
      </c>
      <c r="C81" s="611">
        <v>0</v>
      </c>
      <c r="D81" s="611">
        <v>0</v>
      </c>
      <c r="E81" s="612" t="s">
        <v>231</v>
      </c>
      <c r="F81" s="611">
        <v>0</v>
      </c>
      <c r="G81" s="611">
        <v>0</v>
      </c>
      <c r="H81" s="612" t="s">
        <v>231</v>
      </c>
      <c r="I81" s="611">
        <v>0</v>
      </c>
      <c r="J81" s="611">
        <v>0</v>
      </c>
      <c r="K81" s="612" t="s">
        <v>231</v>
      </c>
      <c r="L81" s="611">
        <v>0</v>
      </c>
      <c r="M81" s="611">
        <v>0</v>
      </c>
      <c r="N81" s="612" t="s">
        <v>231</v>
      </c>
      <c r="O81" s="609">
        <v>0</v>
      </c>
      <c r="P81" s="611">
        <v>0</v>
      </c>
      <c r="Q81" s="611">
        <v>0</v>
      </c>
      <c r="R81" s="611">
        <v>0</v>
      </c>
      <c r="S81" s="611">
        <v>0</v>
      </c>
      <c r="T81" s="611">
        <v>0</v>
      </c>
      <c r="U81" s="612" t="s">
        <v>231</v>
      </c>
      <c r="V81" s="612" t="s">
        <v>231</v>
      </c>
      <c r="W81" s="613" t="s">
        <v>231</v>
      </c>
    </row>
    <row r="82" spans="1:23">
      <c r="A82" s="1407"/>
      <c r="B82" s="192" t="s">
        <v>308</v>
      </c>
      <c r="C82" s="611">
        <v>0</v>
      </c>
      <c r="D82" s="611">
        <v>0</v>
      </c>
      <c r="E82" s="612" t="s">
        <v>231</v>
      </c>
      <c r="F82" s="611">
        <v>0</v>
      </c>
      <c r="G82" s="611">
        <v>0</v>
      </c>
      <c r="H82" s="612" t="s">
        <v>231</v>
      </c>
      <c r="I82" s="611">
        <v>0</v>
      </c>
      <c r="J82" s="611">
        <v>0</v>
      </c>
      <c r="K82" s="612" t="s">
        <v>231</v>
      </c>
      <c r="L82" s="611">
        <v>0</v>
      </c>
      <c r="M82" s="611">
        <v>0</v>
      </c>
      <c r="N82" s="612" t="s">
        <v>231</v>
      </c>
      <c r="O82" s="609">
        <v>0</v>
      </c>
      <c r="P82" s="611">
        <v>0</v>
      </c>
      <c r="Q82" s="611">
        <v>0</v>
      </c>
      <c r="R82" s="611">
        <v>0</v>
      </c>
      <c r="S82" s="611">
        <v>0</v>
      </c>
      <c r="T82" s="611">
        <v>0</v>
      </c>
      <c r="U82" s="612" t="s">
        <v>231</v>
      </c>
      <c r="V82" s="612" t="s">
        <v>231</v>
      </c>
      <c r="W82" s="613" t="s">
        <v>231</v>
      </c>
    </row>
    <row r="83" spans="1:23">
      <c r="A83" s="1407"/>
      <c r="B83" s="192" t="s">
        <v>307</v>
      </c>
      <c r="C83" s="611">
        <v>0</v>
      </c>
      <c r="D83" s="611">
        <v>0</v>
      </c>
      <c r="E83" s="612" t="s">
        <v>231</v>
      </c>
      <c r="F83" s="611">
        <v>0</v>
      </c>
      <c r="G83" s="611">
        <v>0</v>
      </c>
      <c r="H83" s="612" t="s">
        <v>231</v>
      </c>
      <c r="I83" s="611">
        <v>0</v>
      </c>
      <c r="J83" s="611">
        <v>0</v>
      </c>
      <c r="K83" s="612" t="s">
        <v>231</v>
      </c>
      <c r="L83" s="611">
        <v>0</v>
      </c>
      <c r="M83" s="611">
        <v>0</v>
      </c>
      <c r="N83" s="612" t="s">
        <v>231</v>
      </c>
      <c r="O83" s="609">
        <v>0</v>
      </c>
      <c r="P83" s="611">
        <v>0</v>
      </c>
      <c r="Q83" s="611">
        <v>0</v>
      </c>
      <c r="R83" s="611">
        <v>0</v>
      </c>
      <c r="S83" s="611">
        <v>0</v>
      </c>
      <c r="T83" s="611">
        <v>0</v>
      </c>
      <c r="U83" s="612" t="s">
        <v>231</v>
      </c>
      <c r="V83" s="612" t="s">
        <v>231</v>
      </c>
      <c r="W83" s="613" t="s">
        <v>231</v>
      </c>
    </row>
    <row r="84" spans="1:23">
      <c r="A84" s="1407"/>
      <c r="B84" s="192" t="s">
        <v>306</v>
      </c>
      <c r="C84" s="611">
        <v>12</v>
      </c>
      <c r="D84" s="611">
        <v>0</v>
      </c>
      <c r="E84" s="612">
        <v>0</v>
      </c>
      <c r="F84" s="611">
        <v>12</v>
      </c>
      <c r="G84" s="611">
        <v>0</v>
      </c>
      <c r="H84" s="612">
        <v>0</v>
      </c>
      <c r="I84" s="611">
        <v>0</v>
      </c>
      <c r="J84" s="611">
        <v>0</v>
      </c>
      <c r="K84" s="612" t="s">
        <v>231</v>
      </c>
      <c r="L84" s="611">
        <v>10</v>
      </c>
      <c r="M84" s="611">
        <v>2</v>
      </c>
      <c r="N84" s="612">
        <v>25</v>
      </c>
      <c r="O84" s="609" t="s">
        <v>235</v>
      </c>
      <c r="P84" s="611" t="s">
        <v>235</v>
      </c>
      <c r="Q84" s="611">
        <v>5</v>
      </c>
      <c r="R84" s="611" t="s">
        <v>235</v>
      </c>
      <c r="S84" s="611" t="s">
        <v>235</v>
      </c>
      <c r="T84" s="611" t="s">
        <v>235</v>
      </c>
      <c r="U84" s="612" t="s">
        <v>235</v>
      </c>
      <c r="V84" s="612">
        <v>1.2</v>
      </c>
      <c r="W84" s="613" t="s">
        <v>231</v>
      </c>
    </row>
    <row r="85" spans="1:23">
      <c r="A85" s="1407"/>
      <c r="B85" s="192" t="s">
        <v>305</v>
      </c>
      <c r="C85" s="611">
        <v>0</v>
      </c>
      <c r="D85" s="611">
        <v>0</v>
      </c>
      <c r="E85" s="612" t="s">
        <v>231</v>
      </c>
      <c r="F85" s="611">
        <v>0</v>
      </c>
      <c r="G85" s="611">
        <v>0</v>
      </c>
      <c r="H85" s="612" t="s">
        <v>231</v>
      </c>
      <c r="I85" s="611">
        <v>0</v>
      </c>
      <c r="J85" s="611">
        <v>0</v>
      </c>
      <c r="K85" s="612" t="s">
        <v>231</v>
      </c>
      <c r="L85" s="611">
        <v>0</v>
      </c>
      <c r="M85" s="611">
        <v>0</v>
      </c>
      <c r="N85" s="612" t="s">
        <v>231</v>
      </c>
      <c r="O85" s="609">
        <v>0</v>
      </c>
      <c r="P85" s="611">
        <v>0</v>
      </c>
      <c r="Q85" s="611">
        <v>0</v>
      </c>
      <c r="R85" s="611">
        <v>0</v>
      </c>
      <c r="S85" s="611">
        <v>0</v>
      </c>
      <c r="T85" s="611">
        <v>0</v>
      </c>
      <c r="U85" s="612" t="s">
        <v>231</v>
      </c>
      <c r="V85" s="612" t="s">
        <v>231</v>
      </c>
      <c r="W85" s="613" t="s">
        <v>231</v>
      </c>
    </row>
    <row r="86" spans="1:23">
      <c r="A86" s="1407"/>
      <c r="B86" s="192" t="s">
        <v>304</v>
      </c>
      <c r="C86" s="611">
        <v>0</v>
      </c>
      <c r="D86" s="611">
        <v>0</v>
      </c>
      <c r="E86" s="612" t="s">
        <v>231</v>
      </c>
      <c r="F86" s="611">
        <v>0</v>
      </c>
      <c r="G86" s="611">
        <v>0</v>
      </c>
      <c r="H86" s="612" t="s">
        <v>231</v>
      </c>
      <c r="I86" s="611">
        <v>0</v>
      </c>
      <c r="J86" s="611">
        <v>0</v>
      </c>
      <c r="K86" s="612" t="s">
        <v>231</v>
      </c>
      <c r="L86" s="611">
        <v>0</v>
      </c>
      <c r="M86" s="611">
        <v>0</v>
      </c>
      <c r="N86" s="612" t="s">
        <v>231</v>
      </c>
      <c r="O86" s="609">
        <v>0</v>
      </c>
      <c r="P86" s="611">
        <v>0</v>
      </c>
      <c r="Q86" s="611">
        <v>0</v>
      </c>
      <c r="R86" s="611">
        <v>0</v>
      </c>
      <c r="S86" s="611">
        <v>0</v>
      </c>
      <c r="T86" s="611">
        <v>0</v>
      </c>
      <c r="U86" s="612" t="s">
        <v>231</v>
      </c>
      <c r="V86" s="612" t="s">
        <v>231</v>
      </c>
      <c r="W86" s="613" t="s">
        <v>231</v>
      </c>
    </row>
    <row r="87" spans="1:23">
      <c r="A87" s="1407"/>
      <c r="B87" s="192" t="s">
        <v>303</v>
      </c>
      <c r="C87" s="611">
        <v>11</v>
      </c>
      <c r="D87" s="611" t="s">
        <v>235</v>
      </c>
      <c r="E87" s="612" t="s">
        <v>235</v>
      </c>
      <c r="F87" s="611">
        <v>11</v>
      </c>
      <c r="G87" s="611" t="s">
        <v>235</v>
      </c>
      <c r="H87" s="612" t="s">
        <v>235</v>
      </c>
      <c r="I87" s="611">
        <v>0</v>
      </c>
      <c r="J87" s="611" t="s">
        <v>235</v>
      </c>
      <c r="K87" s="612" t="s">
        <v>235</v>
      </c>
      <c r="L87" s="611" t="s">
        <v>235</v>
      </c>
      <c r="M87" s="611" t="s">
        <v>235</v>
      </c>
      <c r="N87" s="612" t="s">
        <v>235</v>
      </c>
      <c r="O87" s="609" t="s">
        <v>235</v>
      </c>
      <c r="P87" s="611" t="s">
        <v>235</v>
      </c>
      <c r="Q87" s="611">
        <v>0</v>
      </c>
      <c r="R87" s="611">
        <v>0</v>
      </c>
      <c r="S87" s="611">
        <v>0</v>
      </c>
      <c r="T87" s="611">
        <v>0</v>
      </c>
      <c r="U87" s="612" t="s">
        <v>231</v>
      </c>
      <c r="V87" s="612" t="s">
        <v>235</v>
      </c>
      <c r="W87" s="613" t="s">
        <v>231</v>
      </c>
    </row>
    <row r="88" spans="1:23">
      <c r="A88" s="1407" t="s">
        <v>302</v>
      </c>
      <c r="B88" s="192"/>
      <c r="C88" s="611">
        <v>287</v>
      </c>
      <c r="D88" s="611">
        <v>-54</v>
      </c>
      <c r="E88" s="612">
        <v>-15.835777126099707</v>
      </c>
      <c r="F88" s="611">
        <v>282</v>
      </c>
      <c r="G88" s="611">
        <v>-49</v>
      </c>
      <c r="H88" s="612">
        <v>-14.803625377643503</v>
      </c>
      <c r="I88" s="611">
        <v>47</v>
      </c>
      <c r="J88" s="611">
        <v>15</v>
      </c>
      <c r="K88" s="612">
        <v>46.875</v>
      </c>
      <c r="L88" s="611">
        <v>181</v>
      </c>
      <c r="M88" s="611">
        <v>-25</v>
      </c>
      <c r="N88" s="612">
        <v>-12.135922330097088</v>
      </c>
      <c r="O88" s="609">
        <v>178</v>
      </c>
      <c r="P88" s="611">
        <v>73</v>
      </c>
      <c r="Q88" s="611">
        <v>68</v>
      </c>
      <c r="R88" s="611">
        <v>37</v>
      </c>
      <c r="S88" s="611">
        <v>3</v>
      </c>
      <c r="T88" s="611">
        <v>-5</v>
      </c>
      <c r="U88" s="612">
        <v>-62.5</v>
      </c>
      <c r="V88" s="612">
        <v>1.5856353591160222</v>
      </c>
      <c r="W88" s="613">
        <v>15.666666666666666</v>
      </c>
    </row>
    <row r="89" spans="1:23">
      <c r="A89" s="1407"/>
      <c r="B89" s="192" t="s">
        <v>301</v>
      </c>
      <c r="C89" s="611" t="s">
        <v>235</v>
      </c>
      <c r="D89" s="611" t="s">
        <v>235</v>
      </c>
      <c r="E89" s="612" t="s">
        <v>235</v>
      </c>
      <c r="F89" s="611" t="s">
        <v>235</v>
      </c>
      <c r="G89" s="611" t="s">
        <v>235</v>
      </c>
      <c r="H89" s="612" t="s">
        <v>235</v>
      </c>
      <c r="I89" s="611">
        <v>0</v>
      </c>
      <c r="J89" s="611">
        <v>0</v>
      </c>
      <c r="K89" s="612" t="s">
        <v>231</v>
      </c>
      <c r="L89" s="611" t="s">
        <v>235</v>
      </c>
      <c r="M89" s="611" t="s">
        <v>235</v>
      </c>
      <c r="N89" s="612" t="s">
        <v>235</v>
      </c>
      <c r="O89" s="609" t="s">
        <v>235</v>
      </c>
      <c r="P89" s="611">
        <v>0</v>
      </c>
      <c r="Q89" s="611" t="s">
        <v>235</v>
      </c>
      <c r="R89" s="611">
        <v>0</v>
      </c>
      <c r="S89" s="611">
        <v>0</v>
      </c>
      <c r="T89" s="611">
        <v>0</v>
      </c>
      <c r="U89" s="612" t="s">
        <v>231</v>
      </c>
      <c r="V89" s="612" t="s">
        <v>235</v>
      </c>
      <c r="W89" s="613" t="s">
        <v>231</v>
      </c>
    </row>
    <row r="90" spans="1:23">
      <c r="A90" s="1407"/>
      <c r="B90" s="192" t="s">
        <v>300</v>
      </c>
      <c r="C90" s="611">
        <v>6</v>
      </c>
      <c r="D90" s="611">
        <v>0</v>
      </c>
      <c r="E90" s="612">
        <v>0</v>
      </c>
      <c r="F90" s="611">
        <v>6</v>
      </c>
      <c r="G90" s="611">
        <v>0</v>
      </c>
      <c r="H90" s="612">
        <v>0</v>
      </c>
      <c r="I90" s="611">
        <v>0</v>
      </c>
      <c r="J90" s="611">
        <v>0</v>
      </c>
      <c r="K90" s="612" t="s">
        <v>231</v>
      </c>
      <c r="L90" s="611">
        <v>5</v>
      </c>
      <c r="M90" s="611" t="s">
        <v>235</v>
      </c>
      <c r="N90" s="612" t="s">
        <v>235</v>
      </c>
      <c r="O90" s="609">
        <v>5</v>
      </c>
      <c r="P90" s="611" t="s">
        <v>235</v>
      </c>
      <c r="Q90" s="611" t="s">
        <v>235</v>
      </c>
      <c r="R90" s="611">
        <v>0</v>
      </c>
      <c r="S90" s="611">
        <v>0</v>
      </c>
      <c r="T90" s="611" t="s">
        <v>235</v>
      </c>
      <c r="U90" s="612" t="s">
        <v>235</v>
      </c>
      <c r="V90" s="612">
        <v>1.2</v>
      </c>
      <c r="W90" s="613" t="s">
        <v>231</v>
      </c>
    </row>
    <row r="91" spans="1:23">
      <c r="A91" s="1407"/>
      <c r="B91" s="192" t="s">
        <v>299</v>
      </c>
      <c r="C91" s="611" t="s">
        <v>235</v>
      </c>
      <c r="D91" s="611" t="s">
        <v>235</v>
      </c>
      <c r="E91" s="612" t="s">
        <v>235</v>
      </c>
      <c r="F91" s="611" t="s">
        <v>235</v>
      </c>
      <c r="G91" s="611" t="s">
        <v>235</v>
      </c>
      <c r="H91" s="612" t="s">
        <v>235</v>
      </c>
      <c r="I91" s="611">
        <v>0</v>
      </c>
      <c r="J91" s="611">
        <v>0</v>
      </c>
      <c r="K91" s="612" t="s">
        <v>231</v>
      </c>
      <c r="L91" s="611">
        <v>8</v>
      </c>
      <c r="M91" s="611">
        <v>2</v>
      </c>
      <c r="N91" s="612">
        <v>33.333333333333329</v>
      </c>
      <c r="O91" s="609">
        <v>8</v>
      </c>
      <c r="P91" s="611" t="s">
        <v>235</v>
      </c>
      <c r="Q91" s="611">
        <v>3</v>
      </c>
      <c r="R91" s="611" t="s">
        <v>235</v>
      </c>
      <c r="S91" s="611">
        <v>0</v>
      </c>
      <c r="T91" s="611">
        <v>0</v>
      </c>
      <c r="U91" s="612" t="s">
        <v>231</v>
      </c>
      <c r="V91" s="612" t="s">
        <v>235</v>
      </c>
      <c r="W91" s="613" t="s">
        <v>231</v>
      </c>
    </row>
    <row r="92" spans="1:23">
      <c r="A92" s="1407"/>
      <c r="B92" s="192" t="s">
        <v>298</v>
      </c>
      <c r="C92" s="611">
        <v>116</v>
      </c>
      <c r="D92" s="611">
        <v>-12</v>
      </c>
      <c r="E92" s="612">
        <v>-9.375</v>
      </c>
      <c r="F92" s="611">
        <v>111</v>
      </c>
      <c r="G92" s="611">
        <v>-12</v>
      </c>
      <c r="H92" s="612">
        <v>-9.7560975609756095</v>
      </c>
      <c r="I92" s="611" t="s">
        <v>235</v>
      </c>
      <c r="J92" s="611" t="s">
        <v>235</v>
      </c>
      <c r="K92" s="612" t="s">
        <v>235</v>
      </c>
      <c r="L92" s="611">
        <v>103</v>
      </c>
      <c r="M92" s="611">
        <v>-24</v>
      </c>
      <c r="N92" s="612">
        <v>-18.897637795275589</v>
      </c>
      <c r="O92" s="609" t="s">
        <v>235</v>
      </c>
      <c r="P92" s="611">
        <v>42</v>
      </c>
      <c r="Q92" s="611">
        <v>32</v>
      </c>
      <c r="R92" s="611" t="s">
        <v>235</v>
      </c>
      <c r="S92" s="611" t="s">
        <v>235</v>
      </c>
      <c r="T92" s="611" t="s">
        <v>235</v>
      </c>
      <c r="U92" s="612" t="s">
        <v>235</v>
      </c>
      <c r="V92" s="612">
        <v>1.1262135922330097</v>
      </c>
      <c r="W92" s="613" t="s">
        <v>235</v>
      </c>
    </row>
    <row r="93" spans="1:23">
      <c r="A93" s="1407"/>
      <c r="B93" s="192" t="s">
        <v>297</v>
      </c>
      <c r="C93" s="611">
        <v>21</v>
      </c>
      <c r="D93" s="611">
        <v>-3</v>
      </c>
      <c r="E93" s="612">
        <v>-12.5</v>
      </c>
      <c r="F93" s="611">
        <v>21</v>
      </c>
      <c r="G93" s="611">
        <v>-3</v>
      </c>
      <c r="H93" s="612">
        <v>-12.5</v>
      </c>
      <c r="I93" s="611">
        <v>0</v>
      </c>
      <c r="J93" s="611">
        <v>0</v>
      </c>
      <c r="K93" s="612" t="s">
        <v>231</v>
      </c>
      <c r="L93" s="611">
        <v>17</v>
      </c>
      <c r="M93" s="611">
        <v>5</v>
      </c>
      <c r="N93" s="612">
        <v>41.666666666666671</v>
      </c>
      <c r="O93" s="609" t="s">
        <v>235</v>
      </c>
      <c r="P93" s="611">
        <v>9</v>
      </c>
      <c r="Q93" s="611" t="s">
        <v>235</v>
      </c>
      <c r="R93" s="611" t="s">
        <v>235</v>
      </c>
      <c r="S93" s="611" t="s">
        <v>235</v>
      </c>
      <c r="T93" s="611" t="s">
        <v>235</v>
      </c>
      <c r="U93" s="612" t="s">
        <v>231</v>
      </c>
      <c r="V93" s="612">
        <v>1.2352941176470589</v>
      </c>
      <c r="W93" s="613" t="s">
        <v>231</v>
      </c>
    </row>
    <row r="94" spans="1:23">
      <c r="A94" s="1407"/>
      <c r="B94" s="192" t="s">
        <v>296</v>
      </c>
      <c r="C94" s="611">
        <v>16</v>
      </c>
      <c r="D94" s="611">
        <v>-2</v>
      </c>
      <c r="E94" s="612">
        <v>-11.111111111111111</v>
      </c>
      <c r="F94" s="611">
        <v>16</v>
      </c>
      <c r="G94" s="611">
        <v>-2</v>
      </c>
      <c r="H94" s="612">
        <v>-11.111111111111111</v>
      </c>
      <c r="I94" s="611">
        <v>4</v>
      </c>
      <c r="J94" s="611" t="s">
        <v>235</v>
      </c>
      <c r="K94" s="612" t="s">
        <v>235</v>
      </c>
      <c r="L94" s="611" t="s">
        <v>235</v>
      </c>
      <c r="M94" s="611" t="s">
        <v>235</v>
      </c>
      <c r="N94" s="612" t="s">
        <v>235</v>
      </c>
      <c r="O94" s="609" t="s">
        <v>235</v>
      </c>
      <c r="P94" s="611" t="s">
        <v>235</v>
      </c>
      <c r="Q94" s="611">
        <v>0</v>
      </c>
      <c r="R94" s="611" t="s">
        <v>235</v>
      </c>
      <c r="S94" s="611">
        <v>0</v>
      </c>
      <c r="T94" s="611">
        <v>0</v>
      </c>
      <c r="U94" s="612" t="s">
        <v>231</v>
      </c>
      <c r="V94" s="612" t="s">
        <v>235</v>
      </c>
      <c r="W94" s="613" t="s">
        <v>231</v>
      </c>
    </row>
    <row r="95" spans="1:23">
      <c r="A95" s="1407"/>
      <c r="B95" s="192" t="s">
        <v>295</v>
      </c>
      <c r="C95" s="611">
        <v>8</v>
      </c>
      <c r="D95" s="611">
        <v>3</v>
      </c>
      <c r="E95" s="612">
        <v>60</v>
      </c>
      <c r="F95" s="611">
        <v>8</v>
      </c>
      <c r="G95" s="611">
        <v>3</v>
      </c>
      <c r="H95" s="612">
        <v>60</v>
      </c>
      <c r="I95" s="611" t="s">
        <v>235</v>
      </c>
      <c r="J95" s="611" t="s">
        <v>235</v>
      </c>
      <c r="K95" s="612" t="s">
        <v>231</v>
      </c>
      <c r="L95" s="611">
        <v>3</v>
      </c>
      <c r="M95" s="611" t="s">
        <v>235</v>
      </c>
      <c r="N95" s="612" t="s">
        <v>235</v>
      </c>
      <c r="O95" s="609">
        <v>3</v>
      </c>
      <c r="P95" s="611" t="s">
        <v>235</v>
      </c>
      <c r="Q95" s="611" t="s">
        <v>235</v>
      </c>
      <c r="R95" s="611">
        <v>0</v>
      </c>
      <c r="S95" s="611">
        <v>0</v>
      </c>
      <c r="T95" s="611" t="s">
        <v>235</v>
      </c>
      <c r="U95" s="612" t="s">
        <v>235</v>
      </c>
      <c r="V95" s="612">
        <v>2.6666666666666665</v>
      </c>
      <c r="W95" s="613" t="s">
        <v>231</v>
      </c>
    </row>
    <row r="96" spans="1:23">
      <c r="A96" s="1407"/>
      <c r="B96" s="192" t="s">
        <v>294</v>
      </c>
      <c r="C96" s="611" t="s">
        <v>235</v>
      </c>
      <c r="D96" s="611" t="s">
        <v>235</v>
      </c>
      <c r="E96" s="612" t="s">
        <v>235</v>
      </c>
      <c r="F96" s="611" t="s">
        <v>235</v>
      </c>
      <c r="G96" s="611" t="s">
        <v>235</v>
      </c>
      <c r="H96" s="612" t="s">
        <v>235</v>
      </c>
      <c r="I96" s="611">
        <v>0</v>
      </c>
      <c r="J96" s="611" t="s">
        <v>235</v>
      </c>
      <c r="K96" s="612" t="s">
        <v>235</v>
      </c>
      <c r="L96" s="611">
        <v>0</v>
      </c>
      <c r="M96" s="611" t="s">
        <v>235</v>
      </c>
      <c r="N96" s="612" t="s">
        <v>235</v>
      </c>
      <c r="O96" s="609">
        <v>0</v>
      </c>
      <c r="P96" s="611">
        <v>0</v>
      </c>
      <c r="Q96" s="611">
        <v>0</v>
      </c>
      <c r="R96" s="611">
        <v>0</v>
      </c>
      <c r="S96" s="611">
        <v>0</v>
      </c>
      <c r="T96" s="611">
        <v>0</v>
      </c>
      <c r="U96" s="612" t="s">
        <v>231</v>
      </c>
      <c r="V96" s="612" t="s">
        <v>231</v>
      </c>
      <c r="W96" s="613" t="s">
        <v>231</v>
      </c>
    </row>
    <row r="97" spans="1:23">
      <c r="A97" s="1407"/>
      <c r="B97" s="192" t="s">
        <v>293</v>
      </c>
      <c r="C97" s="611">
        <v>12</v>
      </c>
      <c r="D97" s="611">
        <v>3</v>
      </c>
      <c r="E97" s="612">
        <v>33.333333333333329</v>
      </c>
      <c r="F97" s="611">
        <v>12</v>
      </c>
      <c r="G97" s="611">
        <v>3</v>
      </c>
      <c r="H97" s="612">
        <v>33.333333333333329</v>
      </c>
      <c r="I97" s="611">
        <v>0</v>
      </c>
      <c r="J97" s="611">
        <v>0</v>
      </c>
      <c r="K97" s="612" t="s">
        <v>231</v>
      </c>
      <c r="L97" s="611">
        <v>17</v>
      </c>
      <c r="M97" s="611">
        <v>7</v>
      </c>
      <c r="N97" s="612">
        <v>70</v>
      </c>
      <c r="O97" s="609">
        <v>17</v>
      </c>
      <c r="P97" s="611" t="s">
        <v>235</v>
      </c>
      <c r="Q97" s="611">
        <v>12</v>
      </c>
      <c r="R97" s="611" t="s">
        <v>235</v>
      </c>
      <c r="S97" s="611">
        <v>0</v>
      </c>
      <c r="T97" s="611">
        <v>0</v>
      </c>
      <c r="U97" s="612" t="s">
        <v>231</v>
      </c>
      <c r="V97" s="612">
        <v>0.70588235294117652</v>
      </c>
      <c r="W97" s="613" t="s">
        <v>231</v>
      </c>
    </row>
    <row r="98" spans="1:23">
      <c r="A98" s="1407"/>
      <c r="B98" s="192" t="s">
        <v>292</v>
      </c>
      <c r="C98" s="611">
        <v>42</v>
      </c>
      <c r="D98" s="611">
        <v>-16</v>
      </c>
      <c r="E98" s="612">
        <v>-27.586206896551722</v>
      </c>
      <c r="F98" s="611">
        <v>42</v>
      </c>
      <c r="G98" s="611">
        <v>-16</v>
      </c>
      <c r="H98" s="612">
        <v>-27.586206896551722</v>
      </c>
      <c r="I98" s="611">
        <v>15</v>
      </c>
      <c r="J98" s="611">
        <v>8</v>
      </c>
      <c r="K98" s="612">
        <v>114.28571428571428</v>
      </c>
      <c r="L98" s="611">
        <v>11</v>
      </c>
      <c r="M98" s="611">
        <v>-9</v>
      </c>
      <c r="N98" s="612">
        <v>-45</v>
      </c>
      <c r="O98" s="609">
        <v>11</v>
      </c>
      <c r="P98" s="611" t="s">
        <v>235</v>
      </c>
      <c r="Q98" s="611">
        <v>7</v>
      </c>
      <c r="R98" s="611" t="s">
        <v>235</v>
      </c>
      <c r="S98" s="611">
        <v>0</v>
      </c>
      <c r="T98" s="611" t="s">
        <v>235</v>
      </c>
      <c r="U98" s="612" t="s">
        <v>235</v>
      </c>
      <c r="V98" s="612">
        <v>3.8181818181818183</v>
      </c>
      <c r="W98" s="613" t="s">
        <v>231</v>
      </c>
    </row>
    <row r="99" spans="1:23">
      <c r="A99" s="1407"/>
      <c r="B99" s="192" t="s">
        <v>291</v>
      </c>
      <c r="C99" s="611">
        <v>58</v>
      </c>
      <c r="D99" s="611">
        <v>-25</v>
      </c>
      <c r="E99" s="612">
        <v>-30.120481927710845</v>
      </c>
      <c r="F99" s="611">
        <v>58</v>
      </c>
      <c r="G99" s="611">
        <v>-20</v>
      </c>
      <c r="H99" s="612">
        <v>-25.641025641025639</v>
      </c>
      <c r="I99" s="611">
        <v>18</v>
      </c>
      <c r="J99" s="611">
        <v>5</v>
      </c>
      <c r="K99" s="612">
        <v>38.461538461538467</v>
      </c>
      <c r="L99" s="611" t="s">
        <v>235</v>
      </c>
      <c r="M99" s="611" t="s">
        <v>235</v>
      </c>
      <c r="N99" s="612" t="s">
        <v>235</v>
      </c>
      <c r="O99" s="609" t="s">
        <v>235</v>
      </c>
      <c r="P99" s="611" t="s">
        <v>235</v>
      </c>
      <c r="Q99" s="611">
        <v>4</v>
      </c>
      <c r="R99" s="611">
        <v>0</v>
      </c>
      <c r="S99" s="611">
        <v>0</v>
      </c>
      <c r="T99" s="611">
        <v>0</v>
      </c>
      <c r="U99" s="612" t="s">
        <v>231</v>
      </c>
      <c r="V99" s="612" t="s">
        <v>235</v>
      </c>
      <c r="W99" s="613" t="s">
        <v>231</v>
      </c>
    </row>
    <row r="100" spans="1:23">
      <c r="A100" s="1407"/>
      <c r="B100" s="192" t="s">
        <v>290</v>
      </c>
      <c r="C100" s="611" t="s">
        <v>235</v>
      </c>
      <c r="D100" s="611" t="s">
        <v>235</v>
      </c>
      <c r="E100" s="612" t="s">
        <v>235</v>
      </c>
      <c r="F100" s="611" t="s">
        <v>235</v>
      </c>
      <c r="G100" s="611" t="s">
        <v>235</v>
      </c>
      <c r="H100" s="612" t="s">
        <v>235</v>
      </c>
      <c r="I100" s="611">
        <v>0</v>
      </c>
      <c r="J100" s="611" t="s">
        <v>235</v>
      </c>
      <c r="K100" s="612" t="s">
        <v>235</v>
      </c>
      <c r="L100" s="611">
        <v>4</v>
      </c>
      <c r="M100" s="611" t="s">
        <v>235</v>
      </c>
      <c r="N100" s="612" t="s">
        <v>235</v>
      </c>
      <c r="O100" s="609">
        <v>4</v>
      </c>
      <c r="P100" s="611" t="s">
        <v>235</v>
      </c>
      <c r="Q100" s="611">
        <v>0</v>
      </c>
      <c r="R100" s="611" t="s">
        <v>235</v>
      </c>
      <c r="S100" s="611">
        <v>0</v>
      </c>
      <c r="T100" s="611">
        <v>0</v>
      </c>
      <c r="U100" s="612" t="s">
        <v>231</v>
      </c>
      <c r="V100" s="612" t="s">
        <v>235</v>
      </c>
      <c r="W100" s="613" t="s">
        <v>231</v>
      </c>
    </row>
    <row r="101" spans="1:23">
      <c r="A101" s="1407" t="s">
        <v>289</v>
      </c>
      <c r="B101" s="192"/>
      <c r="C101" s="611">
        <v>197</v>
      </c>
      <c r="D101" s="611">
        <v>46</v>
      </c>
      <c r="E101" s="612">
        <v>30.463576158940398</v>
      </c>
      <c r="F101" s="611">
        <v>194</v>
      </c>
      <c r="G101" s="611">
        <v>43</v>
      </c>
      <c r="H101" s="612">
        <v>28.476821192052981</v>
      </c>
      <c r="I101" s="611">
        <v>5</v>
      </c>
      <c r="J101" s="611">
        <v>-1</v>
      </c>
      <c r="K101" s="612">
        <v>-16.666666666666664</v>
      </c>
      <c r="L101" s="611">
        <v>180</v>
      </c>
      <c r="M101" s="611">
        <v>-28</v>
      </c>
      <c r="N101" s="612">
        <v>-13.461538461538462</v>
      </c>
      <c r="O101" s="609" t="s">
        <v>235</v>
      </c>
      <c r="P101" s="611">
        <v>73</v>
      </c>
      <c r="Q101" s="611">
        <v>58</v>
      </c>
      <c r="R101" s="611" t="s">
        <v>235</v>
      </c>
      <c r="S101" s="611" t="s">
        <v>235</v>
      </c>
      <c r="T101" s="611" t="s">
        <v>235</v>
      </c>
      <c r="U101" s="612" t="s">
        <v>235</v>
      </c>
      <c r="V101" s="612">
        <v>1.0944444444444446</v>
      </c>
      <c r="W101" s="613" t="s">
        <v>235</v>
      </c>
    </row>
    <row r="102" spans="1:23">
      <c r="A102" s="1407"/>
      <c r="B102" s="192" t="s">
        <v>288</v>
      </c>
      <c r="C102" s="611">
        <v>0</v>
      </c>
      <c r="D102" s="611">
        <v>0</v>
      </c>
      <c r="E102" s="612" t="s">
        <v>231</v>
      </c>
      <c r="F102" s="611">
        <v>0</v>
      </c>
      <c r="G102" s="611">
        <v>0</v>
      </c>
      <c r="H102" s="612" t="s">
        <v>231</v>
      </c>
      <c r="I102" s="611">
        <v>0</v>
      </c>
      <c r="J102" s="611">
        <v>0</v>
      </c>
      <c r="K102" s="612" t="s">
        <v>231</v>
      </c>
      <c r="L102" s="611">
        <v>0</v>
      </c>
      <c r="M102" s="611">
        <v>0</v>
      </c>
      <c r="N102" s="612" t="s">
        <v>231</v>
      </c>
      <c r="O102" s="609">
        <v>0</v>
      </c>
      <c r="P102" s="611">
        <v>0</v>
      </c>
      <c r="Q102" s="611">
        <v>0</v>
      </c>
      <c r="R102" s="611">
        <v>0</v>
      </c>
      <c r="S102" s="611">
        <v>0</v>
      </c>
      <c r="T102" s="611">
        <v>0</v>
      </c>
      <c r="U102" s="612" t="s">
        <v>231</v>
      </c>
      <c r="V102" s="612" t="s">
        <v>231</v>
      </c>
      <c r="W102" s="613" t="s">
        <v>231</v>
      </c>
    </row>
    <row r="103" spans="1:23">
      <c r="A103" s="1407"/>
      <c r="B103" s="192" t="s">
        <v>287</v>
      </c>
      <c r="C103" s="611">
        <v>0</v>
      </c>
      <c r="D103" s="611">
        <v>0</v>
      </c>
      <c r="E103" s="612" t="s">
        <v>231</v>
      </c>
      <c r="F103" s="611">
        <v>0</v>
      </c>
      <c r="G103" s="611">
        <v>0</v>
      </c>
      <c r="H103" s="612" t="s">
        <v>231</v>
      </c>
      <c r="I103" s="611">
        <v>0</v>
      </c>
      <c r="J103" s="611">
        <v>0</v>
      </c>
      <c r="K103" s="612" t="s">
        <v>231</v>
      </c>
      <c r="L103" s="611">
        <v>0</v>
      </c>
      <c r="M103" s="611">
        <v>0</v>
      </c>
      <c r="N103" s="612" t="s">
        <v>231</v>
      </c>
      <c r="O103" s="609">
        <v>0</v>
      </c>
      <c r="P103" s="611">
        <v>0</v>
      </c>
      <c r="Q103" s="611">
        <v>0</v>
      </c>
      <c r="R103" s="611">
        <v>0</v>
      </c>
      <c r="S103" s="611">
        <v>0</v>
      </c>
      <c r="T103" s="611">
        <v>0</v>
      </c>
      <c r="U103" s="612" t="s">
        <v>231</v>
      </c>
      <c r="V103" s="612" t="s">
        <v>231</v>
      </c>
      <c r="W103" s="613" t="s">
        <v>231</v>
      </c>
    </row>
    <row r="104" spans="1:23">
      <c r="A104" s="1407"/>
      <c r="B104" s="192" t="s">
        <v>286</v>
      </c>
      <c r="C104" s="611">
        <v>49</v>
      </c>
      <c r="D104" s="611">
        <v>2</v>
      </c>
      <c r="E104" s="612">
        <v>4.2553191489361701</v>
      </c>
      <c r="F104" s="611">
        <v>49</v>
      </c>
      <c r="G104" s="611">
        <v>2</v>
      </c>
      <c r="H104" s="612">
        <v>4.2553191489361701</v>
      </c>
      <c r="I104" s="611">
        <v>0</v>
      </c>
      <c r="J104" s="611">
        <v>0</v>
      </c>
      <c r="K104" s="612" t="s">
        <v>231</v>
      </c>
      <c r="L104" s="611">
        <v>23</v>
      </c>
      <c r="M104" s="611">
        <v>-3</v>
      </c>
      <c r="N104" s="612">
        <v>-11.538461538461538</v>
      </c>
      <c r="O104" s="609">
        <v>23</v>
      </c>
      <c r="P104" s="611">
        <v>8</v>
      </c>
      <c r="Q104" s="611">
        <v>9</v>
      </c>
      <c r="R104" s="611">
        <v>6</v>
      </c>
      <c r="S104" s="611">
        <v>0</v>
      </c>
      <c r="T104" s="611">
        <v>0</v>
      </c>
      <c r="U104" s="612" t="s">
        <v>231</v>
      </c>
      <c r="V104" s="612">
        <v>2.1304347826086958</v>
      </c>
      <c r="W104" s="613" t="s">
        <v>231</v>
      </c>
    </row>
    <row r="105" spans="1:23">
      <c r="A105" s="1407"/>
      <c r="B105" s="192" t="s">
        <v>285</v>
      </c>
      <c r="C105" s="611">
        <v>75</v>
      </c>
      <c r="D105" s="611">
        <v>25</v>
      </c>
      <c r="E105" s="612">
        <v>50</v>
      </c>
      <c r="F105" s="611">
        <v>72</v>
      </c>
      <c r="G105" s="611">
        <v>22</v>
      </c>
      <c r="H105" s="612">
        <v>44</v>
      </c>
      <c r="I105" s="611" t="s">
        <v>235</v>
      </c>
      <c r="J105" s="611" t="s">
        <v>235</v>
      </c>
      <c r="K105" s="612" t="s">
        <v>235</v>
      </c>
      <c r="L105" s="611">
        <v>114</v>
      </c>
      <c r="M105" s="611">
        <v>-27</v>
      </c>
      <c r="N105" s="612">
        <v>-19.148936170212767</v>
      </c>
      <c r="O105" s="609" t="s">
        <v>235</v>
      </c>
      <c r="P105" s="611">
        <v>52</v>
      </c>
      <c r="Q105" s="611" t="s">
        <v>235</v>
      </c>
      <c r="R105" s="611">
        <v>30</v>
      </c>
      <c r="S105" s="611" t="s">
        <v>235</v>
      </c>
      <c r="T105" s="611" t="s">
        <v>235</v>
      </c>
      <c r="U105" s="612" t="s">
        <v>235</v>
      </c>
      <c r="V105" s="612">
        <v>0.65789473684210531</v>
      </c>
      <c r="W105" s="613" t="s">
        <v>235</v>
      </c>
    </row>
    <row r="106" spans="1:23">
      <c r="A106" s="1407"/>
      <c r="B106" s="192" t="s">
        <v>284</v>
      </c>
      <c r="C106" s="611" t="s">
        <v>235</v>
      </c>
      <c r="D106" s="611" t="s">
        <v>235</v>
      </c>
      <c r="E106" s="612" t="s">
        <v>231</v>
      </c>
      <c r="F106" s="611" t="s">
        <v>235</v>
      </c>
      <c r="G106" s="611" t="s">
        <v>235</v>
      </c>
      <c r="H106" s="612" t="s">
        <v>231</v>
      </c>
      <c r="I106" s="611">
        <v>0</v>
      </c>
      <c r="J106" s="611">
        <v>0</v>
      </c>
      <c r="K106" s="612" t="s">
        <v>231</v>
      </c>
      <c r="L106" s="611">
        <v>0</v>
      </c>
      <c r="M106" s="611" t="s">
        <v>235</v>
      </c>
      <c r="N106" s="612" t="s">
        <v>235</v>
      </c>
      <c r="O106" s="609">
        <v>0</v>
      </c>
      <c r="P106" s="611">
        <v>0</v>
      </c>
      <c r="Q106" s="611">
        <v>0</v>
      </c>
      <c r="R106" s="611">
        <v>0</v>
      </c>
      <c r="S106" s="611">
        <v>0</v>
      </c>
      <c r="T106" s="611">
        <v>0</v>
      </c>
      <c r="U106" s="612" t="s">
        <v>231</v>
      </c>
      <c r="V106" s="612" t="s">
        <v>231</v>
      </c>
      <c r="W106" s="613" t="s">
        <v>231</v>
      </c>
    </row>
    <row r="107" spans="1:23">
      <c r="A107" s="1407"/>
      <c r="B107" s="192" t="s">
        <v>283</v>
      </c>
      <c r="C107" s="611">
        <v>25</v>
      </c>
      <c r="D107" s="611">
        <v>9</v>
      </c>
      <c r="E107" s="612">
        <v>56.25</v>
      </c>
      <c r="F107" s="611">
        <v>25</v>
      </c>
      <c r="G107" s="611">
        <v>9</v>
      </c>
      <c r="H107" s="612">
        <v>56.25</v>
      </c>
      <c r="I107" s="611" t="s">
        <v>235</v>
      </c>
      <c r="J107" s="611" t="s">
        <v>235</v>
      </c>
      <c r="K107" s="612" t="s">
        <v>235</v>
      </c>
      <c r="L107" s="611">
        <v>22</v>
      </c>
      <c r="M107" s="611">
        <v>4</v>
      </c>
      <c r="N107" s="612">
        <v>22.222222222222221</v>
      </c>
      <c r="O107" s="609">
        <v>22</v>
      </c>
      <c r="P107" s="611" t="s">
        <v>235</v>
      </c>
      <c r="Q107" s="611">
        <v>10</v>
      </c>
      <c r="R107" s="611" t="s">
        <v>235</v>
      </c>
      <c r="S107" s="611">
        <v>0</v>
      </c>
      <c r="T107" s="611" t="s">
        <v>235</v>
      </c>
      <c r="U107" s="612" t="s">
        <v>235</v>
      </c>
      <c r="V107" s="612">
        <v>1.1363636363636365</v>
      </c>
      <c r="W107" s="613" t="s">
        <v>231</v>
      </c>
    </row>
    <row r="108" spans="1:23">
      <c r="A108" s="1407"/>
      <c r="B108" s="192" t="s">
        <v>282</v>
      </c>
      <c r="C108" s="611">
        <v>0</v>
      </c>
      <c r="D108" s="611">
        <v>0</v>
      </c>
      <c r="E108" s="612" t="s">
        <v>231</v>
      </c>
      <c r="F108" s="611">
        <v>0</v>
      </c>
      <c r="G108" s="611">
        <v>0</v>
      </c>
      <c r="H108" s="612" t="s">
        <v>231</v>
      </c>
      <c r="I108" s="611">
        <v>0</v>
      </c>
      <c r="J108" s="611">
        <v>0</v>
      </c>
      <c r="K108" s="612" t="s">
        <v>231</v>
      </c>
      <c r="L108" s="611">
        <v>0</v>
      </c>
      <c r="M108" s="611">
        <v>0</v>
      </c>
      <c r="N108" s="612" t="s">
        <v>231</v>
      </c>
      <c r="O108" s="609">
        <v>0</v>
      </c>
      <c r="P108" s="611">
        <v>0</v>
      </c>
      <c r="Q108" s="611">
        <v>0</v>
      </c>
      <c r="R108" s="611">
        <v>0</v>
      </c>
      <c r="S108" s="611">
        <v>0</v>
      </c>
      <c r="T108" s="611">
        <v>0</v>
      </c>
      <c r="U108" s="612" t="s">
        <v>231</v>
      </c>
      <c r="V108" s="612" t="s">
        <v>231</v>
      </c>
      <c r="W108" s="613" t="s">
        <v>231</v>
      </c>
    </row>
    <row r="109" spans="1:23">
      <c r="A109" s="1407"/>
      <c r="B109" s="192" t="s">
        <v>281</v>
      </c>
      <c r="C109" s="611" t="s">
        <v>235</v>
      </c>
      <c r="D109" s="611" t="s">
        <v>235</v>
      </c>
      <c r="E109" s="612" t="s">
        <v>235</v>
      </c>
      <c r="F109" s="611" t="s">
        <v>235</v>
      </c>
      <c r="G109" s="611" t="s">
        <v>235</v>
      </c>
      <c r="H109" s="612" t="s">
        <v>235</v>
      </c>
      <c r="I109" s="611">
        <v>0</v>
      </c>
      <c r="J109" s="611">
        <v>0</v>
      </c>
      <c r="K109" s="612" t="s">
        <v>231</v>
      </c>
      <c r="L109" s="611" t="s">
        <v>235</v>
      </c>
      <c r="M109" s="611" t="s">
        <v>235</v>
      </c>
      <c r="N109" s="612" t="s">
        <v>235</v>
      </c>
      <c r="O109" s="609" t="s">
        <v>235</v>
      </c>
      <c r="P109" s="611">
        <v>0</v>
      </c>
      <c r="Q109" s="611" t="s">
        <v>235</v>
      </c>
      <c r="R109" s="611">
        <v>0</v>
      </c>
      <c r="S109" s="611">
        <v>0</v>
      </c>
      <c r="T109" s="611">
        <v>0</v>
      </c>
      <c r="U109" s="612" t="s">
        <v>231</v>
      </c>
      <c r="V109" s="612" t="s">
        <v>235</v>
      </c>
      <c r="W109" s="613" t="s">
        <v>231</v>
      </c>
    </row>
    <row r="110" spans="1:23">
      <c r="A110" s="1407"/>
      <c r="B110" s="192" t="s">
        <v>280</v>
      </c>
      <c r="C110" s="611">
        <v>14</v>
      </c>
      <c r="D110" s="611">
        <v>-4</v>
      </c>
      <c r="E110" s="612">
        <v>-22.222222222222221</v>
      </c>
      <c r="F110" s="611">
        <v>14</v>
      </c>
      <c r="G110" s="611">
        <v>-4</v>
      </c>
      <c r="H110" s="612">
        <v>-22.222222222222221</v>
      </c>
      <c r="I110" s="611" t="s">
        <v>235</v>
      </c>
      <c r="J110" s="611" t="s">
        <v>235</v>
      </c>
      <c r="K110" s="612" t="s">
        <v>235</v>
      </c>
      <c r="L110" s="611" t="s">
        <v>235</v>
      </c>
      <c r="M110" s="611" t="s">
        <v>235</v>
      </c>
      <c r="N110" s="612" t="s">
        <v>235</v>
      </c>
      <c r="O110" s="609" t="s">
        <v>235</v>
      </c>
      <c r="P110" s="611" t="s">
        <v>235</v>
      </c>
      <c r="Q110" s="611">
        <v>0</v>
      </c>
      <c r="R110" s="611" t="s">
        <v>235</v>
      </c>
      <c r="S110" s="611">
        <v>0</v>
      </c>
      <c r="T110" s="611">
        <v>0</v>
      </c>
      <c r="U110" s="612" t="s">
        <v>231</v>
      </c>
      <c r="V110" s="612" t="s">
        <v>235</v>
      </c>
      <c r="W110" s="613" t="s">
        <v>231</v>
      </c>
    </row>
    <row r="111" spans="1:23">
      <c r="A111" s="1407"/>
      <c r="B111" s="192" t="s">
        <v>279</v>
      </c>
      <c r="C111" s="611">
        <v>16</v>
      </c>
      <c r="D111" s="611">
        <v>4</v>
      </c>
      <c r="E111" s="612">
        <v>33.333333333333329</v>
      </c>
      <c r="F111" s="611">
        <v>16</v>
      </c>
      <c r="G111" s="611">
        <v>4</v>
      </c>
      <c r="H111" s="612">
        <v>33.333333333333329</v>
      </c>
      <c r="I111" s="611">
        <v>0</v>
      </c>
      <c r="J111" s="611">
        <v>0</v>
      </c>
      <c r="K111" s="612" t="s">
        <v>231</v>
      </c>
      <c r="L111" s="611" t="s">
        <v>235</v>
      </c>
      <c r="M111" s="611" t="s">
        <v>235</v>
      </c>
      <c r="N111" s="612" t="s">
        <v>235</v>
      </c>
      <c r="O111" s="609" t="s">
        <v>235</v>
      </c>
      <c r="P111" s="611">
        <v>6</v>
      </c>
      <c r="Q111" s="611" t="s">
        <v>235</v>
      </c>
      <c r="R111" s="611">
        <v>3</v>
      </c>
      <c r="S111" s="611">
        <v>0</v>
      </c>
      <c r="T111" s="611" t="s">
        <v>235</v>
      </c>
      <c r="U111" s="612" t="s">
        <v>235</v>
      </c>
      <c r="V111" s="612" t="s">
        <v>235</v>
      </c>
      <c r="W111" s="613" t="s">
        <v>231</v>
      </c>
    </row>
    <row r="112" spans="1:23">
      <c r="A112" s="1407"/>
      <c r="B112" s="192" t="s">
        <v>278</v>
      </c>
      <c r="C112" s="611" t="s">
        <v>235</v>
      </c>
      <c r="D112" s="611" t="s">
        <v>235</v>
      </c>
      <c r="E112" s="612" t="s">
        <v>235</v>
      </c>
      <c r="F112" s="611" t="s">
        <v>235</v>
      </c>
      <c r="G112" s="611" t="s">
        <v>235</v>
      </c>
      <c r="H112" s="612" t="s">
        <v>235</v>
      </c>
      <c r="I112" s="611">
        <v>0</v>
      </c>
      <c r="J112" s="611">
        <v>0</v>
      </c>
      <c r="K112" s="612" t="s">
        <v>231</v>
      </c>
      <c r="L112" s="611" t="s">
        <v>235</v>
      </c>
      <c r="M112" s="611" t="s">
        <v>235</v>
      </c>
      <c r="N112" s="612" t="s">
        <v>231</v>
      </c>
      <c r="O112" s="609" t="s">
        <v>235</v>
      </c>
      <c r="P112" s="611" t="s">
        <v>235</v>
      </c>
      <c r="Q112" s="611">
        <v>0</v>
      </c>
      <c r="R112" s="611">
        <v>0</v>
      </c>
      <c r="S112" s="611">
        <v>0</v>
      </c>
      <c r="T112" s="611">
        <v>0</v>
      </c>
      <c r="U112" s="612" t="s">
        <v>231</v>
      </c>
      <c r="V112" s="612" t="s">
        <v>235</v>
      </c>
      <c r="W112" s="613" t="s">
        <v>231</v>
      </c>
    </row>
    <row r="113" spans="1:23" ht="21.6" customHeight="1">
      <c r="A113" s="1407" t="s">
        <v>277</v>
      </c>
      <c r="B113" s="192"/>
      <c r="C113" s="611">
        <v>227</v>
      </c>
      <c r="D113" s="611">
        <v>45</v>
      </c>
      <c r="E113" s="612">
        <v>24.725274725274726</v>
      </c>
      <c r="F113" s="611">
        <v>217</v>
      </c>
      <c r="G113" s="611">
        <v>41</v>
      </c>
      <c r="H113" s="612">
        <v>23.295454545454543</v>
      </c>
      <c r="I113" s="611">
        <v>49</v>
      </c>
      <c r="J113" s="611">
        <v>26</v>
      </c>
      <c r="K113" s="612">
        <v>113.04347826086956</v>
      </c>
      <c r="L113" s="611">
        <v>89</v>
      </c>
      <c r="M113" s="611">
        <v>-8</v>
      </c>
      <c r="N113" s="612">
        <v>-8.2474226804123703</v>
      </c>
      <c r="O113" s="609" t="s">
        <v>235</v>
      </c>
      <c r="P113" s="611">
        <v>43</v>
      </c>
      <c r="Q113" s="611" t="s">
        <v>235</v>
      </c>
      <c r="R113" s="611">
        <v>17</v>
      </c>
      <c r="S113" s="611" t="s">
        <v>235</v>
      </c>
      <c r="T113" s="611" t="s">
        <v>235</v>
      </c>
      <c r="U113" s="612" t="s">
        <v>235</v>
      </c>
      <c r="V113" s="612">
        <v>2.5505617977528088</v>
      </c>
      <c r="W113" s="613" t="s">
        <v>235</v>
      </c>
    </row>
    <row r="114" spans="1:23">
      <c r="A114" s="1407"/>
      <c r="B114" s="192" t="s">
        <v>276</v>
      </c>
      <c r="C114" s="611">
        <v>78</v>
      </c>
      <c r="D114" s="611">
        <v>-14</v>
      </c>
      <c r="E114" s="612">
        <v>-15.217391304347828</v>
      </c>
      <c r="F114" s="611">
        <v>78</v>
      </c>
      <c r="G114" s="611">
        <v>-14</v>
      </c>
      <c r="H114" s="612">
        <v>-15.217391304347828</v>
      </c>
      <c r="I114" s="611">
        <v>7</v>
      </c>
      <c r="J114" s="611">
        <v>4</v>
      </c>
      <c r="K114" s="612">
        <v>133.33333333333331</v>
      </c>
      <c r="L114" s="611">
        <v>61</v>
      </c>
      <c r="M114" s="611">
        <v>-9</v>
      </c>
      <c r="N114" s="612">
        <v>-12.857142857142856</v>
      </c>
      <c r="O114" s="609" t="s">
        <v>235</v>
      </c>
      <c r="P114" s="611">
        <v>27</v>
      </c>
      <c r="Q114" s="611">
        <v>19</v>
      </c>
      <c r="R114" s="611" t="s">
        <v>235</v>
      </c>
      <c r="S114" s="611" t="s">
        <v>235</v>
      </c>
      <c r="T114" s="611" t="s">
        <v>235</v>
      </c>
      <c r="U114" s="612" t="s">
        <v>235</v>
      </c>
      <c r="V114" s="612">
        <v>1.278688524590164</v>
      </c>
      <c r="W114" s="613" t="s">
        <v>235</v>
      </c>
    </row>
    <row r="115" spans="1:23">
      <c r="A115" s="1407"/>
      <c r="B115" s="192" t="s">
        <v>275</v>
      </c>
      <c r="C115" s="611">
        <v>0</v>
      </c>
      <c r="D115" s="611">
        <v>0</v>
      </c>
      <c r="E115" s="612" t="s">
        <v>231</v>
      </c>
      <c r="F115" s="611">
        <v>0</v>
      </c>
      <c r="G115" s="611">
        <v>0</v>
      </c>
      <c r="H115" s="612" t="s">
        <v>231</v>
      </c>
      <c r="I115" s="611">
        <v>0</v>
      </c>
      <c r="J115" s="611">
        <v>0</v>
      </c>
      <c r="K115" s="612" t="s">
        <v>231</v>
      </c>
      <c r="L115" s="611">
        <v>0</v>
      </c>
      <c r="M115" s="611">
        <v>0</v>
      </c>
      <c r="N115" s="612" t="s">
        <v>231</v>
      </c>
      <c r="O115" s="609">
        <v>0</v>
      </c>
      <c r="P115" s="611">
        <v>0</v>
      </c>
      <c r="Q115" s="611">
        <v>0</v>
      </c>
      <c r="R115" s="611">
        <v>0</v>
      </c>
      <c r="S115" s="611">
        <v>0</v>
      </c>
      <c r="T115" s="611">
        <v>0</v>
      </c>
      <c r="U115" s="612" t="s">
        <v>231</v>
      </c>
      <c r="V115" s="612" t="s">
        <v>231</v>
      </c>
      <c r="W115" s="613" t="s">
        <v>231</v>
      </c>
    </row>
    <row r="116" spans="1:23">
      <c r="A116" s="1407"/>
      <c r="B116" s="192" t="s">
        <v>274</v>
      </c>
      <c r="C116" s="611">
        <v>0</v>
      </c>
      <c r="D116" s="611" t="s">
        <v>235</v>
      </c>
      <c r="E116" s="612" t="s">
        <v>235</v>
      </c>
      <c r="F116" s="611">
        <v>0</v>
      </c>
      <c r="G116" s="611" t="s">
        <v>235</v>
      </c>
      <c r="H116" s="612" t="s">
        <v>235</v>
      </c>
      <c r="I116" s="611">
        <v>0</v>
      </c>
      <c r="J116" s="611">
        <v>0</v>
      </c>
      <c r="K116" s="612" t="s">
        <v>231</v>
      </c>
      <c r="L116" s="611">
        <v>0</v>
      </c>
      <c r="M116" s="611">
        <v>0</v>
      </c>
      <c r="N116" s="612" t="s">
        <v>231</v>
      </c>
      <c r="O116" s="609">
        <v>0</v>
      </c>
      <c r="P116" s="611">
        <v>0</v>
      </c>
      <c r="Q116" s="611">
        <v>0</v>
      </c>
      <c r="R116" s="611">
        <v>0</v>
      </c>
      <c r="S116" s="611">
        <v>0</v>
      </c>
      <c r="T116" s="611">
        <v>0</v>
      </c>
      <c r="U116" s="612" t="s">
        <v>231</v>
      </c>
      <c r="V116" s="612" t="s">
        <v>231</v>
      </c>
      <c r="W116" s="613" t="s">
        <v>231</v>
      </c>
    </row>
    <row r="117" spans="1:23">
      <c r="A117" s="1407"/>
      <c r="B117" s="192" t="s">
        <v>273</v>
      </c>
      <c r="C117" s="611">
        <v>0</v>
      </c>
      <c r="D117" s="611">
        <v>0</v>
      </c>
      <c r="E117" s="612" t="s">
        <v>231</v>
      </c>
      <c r="F117" s="611">
        <v>0</v>
      </c>
      <c r="G117" s="611">
        <v>0</v>
      </c>
      <c r="H117" s="612" t="s">
        <v>231</v>
      </c>
      <c r="I117" s="611">
        <v>0</v>
      </c>
      <c r="J117" s="611">
        <v>0</v>
      </c>
      <c r="K117" s="612" t="s">
        <v>231</v>
      </c>
      <c r="L117" s="611">
        <v>0</v>
      </c>
      <c r="M117" s="611">
        <v>0</v>
      </c>
      <c r="N117" s="612" t="s">
        <v>231</v>
      </c>
      <c r="O117" s="609">
        <v>0</v>
      </c>
      <c r="P117" s="611">
        <v>0</v>
      </c>
      <c r="Q117" s="611">
        <v>0</v>
      </c>
      <c r="R117" s="611">
        <v>0</v>
      </c>
      <c r="S117" s="611">
        <v>0</v>
      </c>
      <c r="T117" s="611">
        <v>0</v>
      </c>
      <c r="U117" s="612" t="s">
        <v>231</v>
      </c>
      <c r="V117" s="612" t="s">
        <v>231</v>
      </c>
      <c r="W117" s="613" t="s">
        <v>231</v>
      </c>
    </row>
    <row r="118" spans="1:23">
      <c r="A118" s="1407"/>
      <c r="B118" s="192" t="s">
        <v>272</v>
      </c>
      <c r="C118" s="611">
        <v>0</v>
      </c>
      <c r="D118" s="611">
        <v>0</v>
      </c>
      <c r="E118" s="612" t="s">
        <v>231</v>
      </c>
      <c r="F118" s="611">
        <v>0</v>
      </c>
      <c r="G118" s="611">
        <v>0</v>
      </c>
      <c r="H118" s="612" t="s">
        <v>231</v>
      </c>
      <c r="I118" s="611">
        <v>0</v>
      </c>
      <c r="J118" s="611">
        <v>0</v>
      </c>
      <c r="K118" s="612" t="s">
        <v>231</v>
      </c>
      <c r="L118" s="611">
        <v>0</v>
      </c>
      <c r="M118" s="611">
        <v>0</v>
      </c>
      <c r="N118" s="612" t="s">
        <v>231</v>
      </c>
      <c r="O118" s="609">
        <v>0</v>
      </c>
      <c r="P118" s="611">
        <v>0</v>
      </c>
      <c r="Q118" s="611">
        <v>0</v>
      </c>
      <c r="R118" s="611">
        <v>0</v>
      </c>
      <c r="S118" s="611">
        <v>0</v>
      </c>
      <c r="T118" s="611">
        <v>0</v>
      </c>
      <c r="U118" s="612" t="s">
        <v>231</v>
      </c>
      <c r="V118" s="612" t="s">
        <v>231</v>
      </c>
      <c r="W118" s="613" t="s">
        <v>231</v>
      </c>
    </row>
    <row r="119" spans="1:23">
      <c r="A119" s="1407"/>
      <c r="B119" s="192" t="s">
        <v>271</v>
      </c>
      <c r="C119" s="611">
        <v>0</v>
      </c>
      <c r="D119" s="611">
        <v>0</v>
      </c>
      <c r="E119" s="612" t="s">
        <v>231</v>
      </c>
      <c r="F119" s="611">
        <v>0</v>
      </c>
      <c r="G119" s="611">
        <v>0</v>
      </c>
      <c r="H119" s="612" t="s">
        <v>231</v>
      </c>
      <c r="I119" s="611">
        <v>0</v>
      </c>
      <c r="J119" s="611">
        <v>0</v>
      </c>
      <c r="K119" s="612" t="s">
        <v>231</v>
      </c>
      <c r="L119" s="611">
        <v>0</v>
      </c>
      <c r="M119" s="611">
        <v>0</v>
      </c>
      <c r="N119" s="612" t="s">
        <v>231</v>
      </c>
      <c r="O119" s="609">
        <v>0</v>
      </c>
      <c r="P119" s="611">
        <v>0</v>
      </c>
      <c r="Q119" s="611">
        <v>0</v>
      </c>
      <c r="R119" s="611">
        <v>0</v>
      </c>
      <c r="S119" s="611">
        <v>0</v>
      </c>
      <c r="T119" s="611">
        <v>0</v>
      </c>
      <c r="U119" s="612" t="s">
        <v>231</v>
      </c>
      <c r="V119" s="612" t="s">
        <v>231</v>
      </c>
      <c r="W119" s="613" t="s">
        <v>231</v>
      </c>
    </row>
    <row r="120" spans="1:23">
      <c r="A120" s="1407"/>
      <c r="B120" s="192" t="s">
        <v>270</v>
      </c>
      <c r="C120" s="611">
        <v>0</v>
      </c>
      <c r="D120" s="611">
        <v>0</v>
      </c>
      <c r="E120" s="612" t="s">
        <v>231</v>
      </c>
      <c r="F120" s="611">
        <v>0</v>
      </c>
      <c r="G120" s="611">
        <v>0</v>
      </c>
      <c r="H120" s="612" t="s">
        <v>231</v>
      </c>
      <c r="I120" s="611">
        <v>0</v>
      </c>
      <c r="J120" s="611">
        <v>0</v>
      </c>
      <c r="K120" s="612" t="s">
        <v>231</v>
      </c>
      <c r="L120" s="611">
        <v>0</v>
      </c>
      <c r="M120" s="611">
        <v>0</v>
      </c>
      <c r="N120" s="612" t="s">
        <v>231</v>
      </c>
      <c r="O120" s="609">
        <v>0</v>
      </c>
      <c r="P120" s="611">
        <v>0</v>
      </c>
      <c r="Q120" s="611">
        <v>0</v>
      </c>
      <c r="R120" s="611">
        <v>0</v>
      </c>
      <c r="S120" s="611">
        <v>0</v>
      </c>
      <c r="T120" s="611">
        <v>0</v>
      </c>
      <c r="U120" s="612" t="s">
        <v>231</v>
      </c>
      <c r="V120" s="612" t="s">
        <v>231</v>
      </c>
      <c r="W120" s="613" t="s">
        <v>231</v>
      </c>
    </row>
    <row r="121" spans="1:23">
      <c r="A121" s="1407"/>
      <c r="B121" s="192" t="s">
        <v>269</v>
      </c>
      <c r="C121" s="611">
        <v>0</v>
      </c>
      <c r="D121" s="611">
        <v>0</v>
      </c>
      <c r="E121" s="612" t="s">
        <v>231</v>
      </c>
      <c r="F121" s="611">
        <v>0</v>
      </c>
      <c r="G121" s="611">
        <v>0</v>
      </c>
      <c r="H121" s="612" t="s">
        <v>231</v>
      </c>
      <c r="I121" s="611">
        <v>0</v>
      </c>
      <c r="J121" s="611">
        <v>0</v>
      </c>
      <c r="K121" s="612" t="s">
        <v>231</v>
      </c>
      <c r="L121" s="611">
        <v>0</v>
      </c>
      <c r="M121" s="611">
        <v>0</v>
      </c>
      <c r="N121" s="612" t="s">
        <v>231</v>
      </c>
      <c r="O121" s="609">
        <v>0</v>
      </c>
      <c r="P121" s="611">
        <v>0</v>
      </c>
      <c r="Q121" s="611">
        <v>0</v>
      </c>
      <c r="R121" s="611">
        <v>0</v>
      </c>
      <c r="S121" s="611">
        <v>0</v>
      </c>
      <c r="T121" s="611">
        <v>0</v>
      </c>
      <c r="U121" s="612" t="s">
        <v>231</v>
      </c>
      <c r="V121" s="612" t="s">
        <v>231</v>
      </c>
      <c r="W121" s="613" t="s">
        <v>231</v>
      </c>
    </row>
    <row r="122" spans="1:23">
      <c r="A122" s="1407"/>
      <c r="B122" s="192" t="s">
        <v>268</v>
      </c>
      <c r="C122" s="611">
        <v>0</v>
      </c>
      <c r="D122" s="611">
        <v>0</v>
      </c>
      <c r="E122" s="612" t="s">
        <v>231</v>
      </c>
      <c r="F122" s="611">
        <v>0</v>
      </c>
      <c r="G122" s="611">
        <v>0</v>
      </c>
      <c r="H122" s="612" t="s">
        <v>231</v>
      </c>
      <c r="I122" s="611">
        <v>0</v>
      </c>
      <c r="J122" s="611">
        <v>0</v>
      </c>
      <c r="K122" s="612" t="s">
        <v>231</v>
      </c>
      <c r="L122" s="611">
        <v>0</v>
      </c>
      <c r="M122" s="611">
        <v>0</v>
      </c>
      <c r="N122" s="612" t="s">
        <v>231</v>
      </c>
      <c r="O122" s="609">
        <v>0</v>
      </c>
      <c r="P122" s="611">
        <v>0</v>
      </c>
      <c r="Q122" s="611">
        <v>0</v>
      </c>
      <c r="R122" s="611">
        <v>0</v>
      </c>
      <c r="S122" s="611">
        <v>0</v>
      </c>
      <c r="T122" s="611">
        <v>0</v>
      </c>
      <c r="U122" s="612" t="s">
        <v>231</v>
      </c>
      <c r="V122" s="612" t="s">
        <v>231</v>
      </c>
      <c r="W122" s="613" t="s">
        <v>231</v>
      </c>
    </row>
    <row r="123" spans="1:23">
      <c r="A123" s="1407"/>
      <c r="B123" s="192" t="s">
        <v>267</v>
      </c>
      <c r="C123" s="611">
        <v>0</v>
      </c>
      <c r="D123" s="611">
        <v>0</v>
      </c>
      <c r="E123" s="612" t="s">
        <v>231</v>
      </c>
      <c r="F123" s="611">
        <v>0</v>
      </c>
      <c r="G123" s="611">
        <v>0</v>
      </c>
      <c r="H123" s="612" t="s">
        <v>231</v>
      </c>
      <c r="I123" s="611">
        <v>0</v>
      </c>
      <c r="J123" s="611">
        <v>0</v>
      </c>
      <c r="K123" s="612" t="s">
        <v>231</v>
      </c>
      <c r="L123" s="611">
        <v>0</v>
      </c>
      <c r="M123" s="611">
        <v>0</v>
      </c>
      <c r="N123" s="612" t="s">
        <v>231</v>
      </c>
      <c r="O123" s="609">
        <v>0</v>
      </c>
      <c r="P123" s="611">
        <v>0</v>
      </c>
      <c r="Q123" s="611">
        <v>0</v>
      </c>
      <c r="R123" s="611">
        <v>0</v>
      </c>
      <c r="S123" s="611">
        <v>0</v>
      </c>
      <c r="T123" s="611">
        <v>0</v>
      </c>
      <c r="U123" s="612" t="s">
        <v>231</v>
      </c>
      <c r="V123" s="612" t="s">
        <v>231</v>
      </c>
      <c r="W123" s="613" t="s">
        <v>231</v>
      </c>
    </row>
    <row r="124" spans="1:23">
      <c r="A124" s="1407"/>
      <c r="B124" s="192" t="s">
        <v>266</v>
      </c>
      <c r="C124" s="611">
        <v>119</v>
      </c>
      <c r="D124" s="611">
        <v>51</v>
      </c>
      <c r="E124" s="612">
        <v>75</v>
      </c>
      <c r="F124" s="611">
        <v>119</v>
      </c>
      <c r="G124" s="611">
        <v>51</v>
      </c>
      <c r="H124" s="612">
        <v>75</v>
      </c>
      <c r="I124" s="611">
        <v>42</v>
      </c>
      <c r="J124" s="611">
        <v>25</v>
      </c>
      <c r="K124" s="612">
        <v>147.05882352941177</v>
      </c>
      <c r="L124" s="611">
        <v>19</v>
      </c>
      <c r="M124" s="611">
        <v>2</v>
      </c>
      <c r="N124" s="612">
        <v>11.76470588235294</v>
      </c>
      <c r="O124" s="609">
        <v>19</v>
      </c>
      <c r="P124" s="611">
        <v>10</v>
      </c>
      <c r="Q124" s="611" t="s">
        <v>235</v>
      </c>
      <c r="R124" s="611" t="s">
        <v>235</v>
      </c>
      <c r="S124" s="611">
        <v>0</v>
      </c>
      <c r="T124" s="611" t="s">
        <v>235</v>
      </c>
      <c r="U124" s="612" t="s">
        <v>235</v>
      </c>
      <c r="V124" s="612">
        <v>6.2631578947368425</v>
      </c>
      <c r="W124" s="613" t="s">
        <v>231</v>
      </c>
    </row>
    <row r="125" spans="1:23">
      <c r="A125" s="1407"/>
      <c r="B125" s="192" t="s">
        <v>265</v>
      </c>
      <c r="C125" s="611">
        <v>0</v>
      </c>
      <c r="D125" s="611" t="s">
        <v>235</v>
      </c>
      <c r="E125" s="612" t="s">
        <v>235</v>
      </c>
      <c r="F125" s="611">
        <v>0</v>
      </c>
      <c r="G125" s="611" t="s">
        <v>235</v>
      </c>
      <c r="H125" s="612" t="s">
        <v>235</v>
      </c>
      <c r="I125" s="611">
        <v>0</v>
      </c>
      <c r="J125" s="611">
        <v>0</v>
      </c>
      <c r="K125" s="612" t="s">
        <v>231</v>
      </c>
      <c r="L125" s="611" t="s">
        <v>235</v>
      </c>
      <c r="M125" s="611" t="s">
        <v>235</v>
      </c>
      <c r="N125" s="612" t="s">
        <v>231</v>
      </c>
      <c r="O125" s="609" t="s">
        <v>235</v>
      </c>
      <c r="P125" s="611" t="s">
        <v>235</v>
      </c>
      <c r="Q125" s="611">
        <v>0</v>
      </c>
      <c r="R125" s="611">
        <v>0</v>
      </c>
      <c r="S125" s="611">
        <v>0</v>
      </c>
      <c r="T125" s="611">
        <v>0</v>
      </c>
      <c r="U125" s="612" t="s">
        <v>231</v>
      </c>
      <c r="V125" s="612" t="s">
        <v>231</v>
      </c>
      <c r="W125" s="613" t="s">
        <v>231</v>
      </c>
    </row>
    <row r="126" spans="1:23">
      <c r="A126" s="1407"/>
      <c r="B126" s="192" t="s">
        <v>264</v>
      </c>
      <c r="C126" s="611">
        <v>16</v>
      </c>
      <c r="D126" s="611">
        <v>5</v>
      </c>
      <c r="E126" s="612">
        <v>45.454545454545453</v>
      </c>
      <c r="F126" s="611">
        <v>16</v>
      </c>
      <c r="G126" s="611">
        <v>5</v>
      </c>
      <c r="H126" s="612">
        <v>45.454545454545453</v>
      </c>
      <c r="I126" s="611">
        <v>0</v>
      </c>
      <c r="J126" s="611" t="s">
        <v>235</v>
      </c>
      <c r="K126" s="612" t="s">
        <v>235</v>
      </c>
      <c r="L126" s="611">
        <v>4</v>
      </c>
      <c r="M126" s="611">
        <v>-2</v>
      </c>
      <c r="N126" s="612">
        <v>-33.333333333333329</v>
      </c>
      <c r="O126" s="609">
        <v>4</v>
      </c>
      <c r="P126" s="611" t="s">
        <v>235</v>
      </c>
      <c r="Q126" s="611" t="s">
        <v>235</v>
      </c>
      <c r="R126" s="611" t="s">
        <v>235</v>
      </c>
      <c r="S126" s="611">
        <v>0</v>
      </c>
      <c r="T126" s="611">
        <v>0</v>
      </c>
      <c r="U126" s="612" t="s">
        <v>231</v>
      </c>
      <c r="V126" s="612">
        <v>4</v>
      </c>
      <c r="W126" s="613" t="s">
        <v>231</v>
      </c>
    </row>
    <row r="127" spans="1:23">
      <c r="A127" s="1407"/>
      <c r="B127" s="192" t="s">
        <v>263</v>
      </c>
      <c r="C127" s="611">
        <v>0</v>
      </c>
      <c r="D127" s="611">
        <v>0</v>
      </c>
      <c r="E127" s="612" t="s">
        <v>231</v>
      </c>
      <c r="F127" s="611">
        <v>0</v>
      </c>
      <c r="G127" s="611">
        <v>0</v>
      </c>
      <c r="H127" s="612" t="s">
        <v>231</v>
      </c>
      <c r="I127" s="611">
        <v>0</v>
      </c>
      <c r="J127" s="611">
        <v>0</v>
      </c>
      <c r="K127" s="612" t="s">
        <v>231</v>
      </c>
      <c r="L127" s="611">
        <v>0</v>
      </c>
      <c r="M127" s="611">
        <v>0</v>
      </c>
      <c r="N127" s="612" t="s">
        <v>231</v>
      </c>
      <c r="O127" s="609">
        <v>0</v>
      </c>
      <c r="P127" s="611">
        <v>0</v>
      </c>
      <c r="Q127" s="611">
        <v>0</v>
      </c>
      <c r="R127" s="611">
        <v>0</v>
      </c>
      <c r="S127" s="611">
        <v>0</v>
      </c>
      <c r="T127" s="611">
        <v>0</v>
      </c>
      <c r="U127" s="612" t="s">
        <v>231</v>
      </c>
      <c r="V127" s="612" t="s">
        <v>231</v>
      </c>
      <c r="W127" s="613" t="s">
        <v>231</v>
      </c>
    </row>
    <row r="128" spans="1:23">
      <c r="A128" s="1407"/>
      <c r="B128" s="192" t="s">
        <v>262</v>
      </c>
      <c r="C128" s="611">
        <v>14</v>
      </c>
      <c r="D128" s="611">
        <v>6</v>
      </c>
      <c r="E128" s="612">
        <v>75</v>
      </c>
      <c r="F128" s="611" t="s">
        <v>235</v>
      </c>
      <c r="G128" s="611" t="s">
        <v>235</v>
      </c>
      <c r="H128" s="612" t="s">
        <v>235</v>
      </c>
      <c r="I128" s="611">
        <v>0</v>
      </c>
      <c r="J128" s="611" t="s">
        <v>235</v>
      </c>
      <c r="K128" s="612" t="s">
        <v>235</v>
      </c>
      <c r="L128" s="611" t="s">
        <v>235</v>
      </c>
      <c r="M128" s="611" t="s">
        <v>235</v>
      </c>
      <c r="N128" s="612" t="s">
        <v>235</v>
      </c>
      <c r="O128" s="609" t="s">
        <v>235</v>
      </c>
      <c r="P128" s="611" t="s">
        <v>235</v>
      </c>
      <c r="Q128" s="611" t="s">
        <v>235</v>
      </c>
      <c r="R128" s="611">
        <v>0</v>
      </c>
      <c r="S128" s="611">
        <v>0</v>
      </c>
      <c r="T128" s="611">
        <v>0</v>
      </c>
      <c r="U128" s="612" t="s">
        <v>231</v>
      </c>
      <c r="V128" s="612" t="s">
        <v>235</v>
      </c>
      <c r="W128" s="613" t="s">
        <v>231</v>
      </c>
    </row>
    <row r="129" spans="1:23">
      <c r="A129" s="1407"/>
      <c r="B129" s="192" t="s">
        <v>261</v>
      </c>
      <c r="C129" s="611">
        <v>0</v>
      </c>
      <c r="D129" s="611">
        <v>0</v>
      </c>
      <c r="E129" s="612" t="s">
        <v>231</v>
      </c>
      <c r="F129" s="611">
        <v>0</v>
      </c>
      <c r="G129" s="611">
        <v>0</v>
      </c>
      <c r="H129" s="612" t="s">
        <v>231</v>
      </c>
      <c r="I129" s="611">
        <v>0</v>
      </c>
      <c r="J129" s="611">
        <v>0</v>
      </c>
      <c r="K129" s="612" t="s">
        <v>231</v>
      </c>
      <c r="L129" s="611">
        <v>0</v>
      </c>
      <c r="M129" s="611">
        <v>0</v>
      </c>
      <c r="N129" s="612" t="s">
        <v>231</v>
      </c>
      <c r="O129" s="609">
        <v>0</v>
      </c>
      <c r="P129" s="611">
        <v>0</v>
      </c>
      <c r="Q129" s="611">
        <v>0</v>
      </c>
      <c r="R129" s="611">
        <v>0</v>
      </c>
      <c r="S129" s="611">
        <v>0</v>
      </c>
      <c r="T129" s="611">
        <v>0</v>
      </c>
      <c r="U129" s="612" t="s">
        <v>231</v>
      </c>
      <c r="V129" s="612" t="s">
        <v>231</v>
      </c>
      <c r="W129" s="613" t="s">
        <v>231</v>
      </c>
    </row>
    <row r="130" spans="1:23">
      <c r="A130" s="1407"/>
      <c r="B130" s="192" t="s">
        <v>260</v>
      </c>
      <c r="C130" s="611">
        <v>0</v>
      </c>
      <c r="D130" s="611">
        <v>0</v>
      </c>
      <c r="E130" s="612" t="s">
        <v>231</v>
      </c>
      <c r="F130" s="611">
        <v>0</v>
      </c>
      <c r="G130" s="611">
        <v>0</v>
      </c>
      <c r="H130" s="612" t="s">
        <v>231</v>
      </c>
      <c r="I130" s="611">
        <v>0</v>
      </c>
      <c r="J130" s="611">
        <v>0</v>
      </c>
      <c r="K130" s="612" t="s">
        <v>231</v>
      </c>
      <c r="L130" s="611">
        <v>0</v>
      </c>
      <c r="M130" s="611">
        <v>0</v>
      </c>
      <c r="N130" s="612" t="s">
        <v>231</v>
      </c>
      <c r="O130" s="609">
        <v>0</v>
      </c>
      <c r="P130" s="611">
        <v>0</v>
      </c>
      <c r="Q130" s="611">
        <v>0</v>
      </c>
      <c r="R130" s="611">
        <v>0</v>
      </c>
      <c r="S130" s="611">
        <v>0</v>
      </c>
      <c r="T130" s="611">
        <v>0</v>
      </c>
      <c r="U130" s="612" t="s">
        <v>231</v>
      </c>
      <c r="V130" s="612" t="s">
        <v>231</v>
      </c>
      <c r="W130" s="613" t="s">
        <v>231</v>
      </c>
    </row>
    <row r="131" spans="1:23">
      <c r="A131" s="1407"/>
      <c r="B131" s="192" t="s">
        <v>259</v>
      </c>
      <c r="C131" s="611">
        <v>0</v>
      </c>
      <c r="D131" s="611">
        <v>0</v>
      </c>
      <c r="E131" s="612" t="s">
        <v>231</v>
      </c>
      <c r="F131" s="611">
        <v>0</v>
      </c>
      <c r="G131" s="611">
        <v>0</v>
      </c>
      <c r="H131" s="612" t="s">
        <v>231</v>
      </c>
      <c r="I131" s="611">
        <v>0</v>
      </c>
      <c r="J131" s="611">
        <v>0</v>
      </c>
      <c r="K131" s="612" t="s">
        <v>231</v>
      </c>
      <c r="L131" s="611">
        <v>0</v>
      </c>
      <c r="M131" s="611">
        <v>0</v>
      </c>
      <c r="N131" s="612" t="s">
        <v>231</v>
      </c>
      <c r="O131" s="609">
        <v>0</v>
      </c>
      <c r="P131" s="611">
        <v>0</v>
      </c>
      <c r="Q131" s="611">
        <v>0</v>
      </c>
      <c r="R131" s="611">
        <v>0</v>
      </c>
      <c r="S131" s="611">
        <v>0</v>
      </c>
      <c r="T131" s="611">
        <v>0</v>
      </c>
      <c r="U131" s="612" t="s">
        <v>231</v>
      </c>
      <c r="V131" s="612" t="s">
        <v>231</v>
      </c>
      <c r="W131" s="613" t="s">
        <v>231</v>
      </c>
    </row>
    <row r="132" spans="1:23">
      <c r="A132" s="1407"/>
      <c r="B132" s="192" t="s">
        <v>258</v>
      </c>
      <c r="C132" s="611">
        <v>0</v>
      </c>
      <c r="D132" s="611">
        <v>0</v>
      </c>
      <c r="E132" s="612" t="s">
        <v>231</v>
      </c>
      <c r="F132" s="611">
        <v>0</v>
      </c>
      <c r="G132" s="611">
        <v>0</v>
      </c>
      <c r="H132" s="612" t="s">
        <v>231</v>
      </c>
      <c r="I132" s="611">
        <v>0</v>
      </c>
      <c r="J132" s="611">
        <v>0</v>
      </c>
      <c r="K132" s="612" t="s">
        <v>231</v>
      </c>
      <c r="L132" s="611">
        <v>0</v>
      </c>
      <c r="M132" s="611">
        <v>0</v>
      </c>
      <c r="N132" s="612" t="s">
        <v>231</v>
      </c>
      <c r="O132" s="609">
        <v>0</v>
      </c>
      <c r="P132" s="611">
        <v>0</v>
      </c>
      <c r="Q132" s="611">
        <v>0</v>
      </c>
      <c r="R132" s="611">
        <v>0</v>
      </c>
      <c r="S132" s="611">
        <v>0</v>
      </c>
      <c r="T132" s="611">
        <v>0</v>
      </c>
      <c r="U132" s="612" t="s">
        <v>231</v>
      </c>
      <c r="V132" s="612" t="s">
        <v>231</v>
      </c>
      <c r="W132" s="613" t="s">
        <v>231</v>
      </c>
    </row>
    <row r="133" spans="1:23">
      <c r="A133" s="1407"/>
      <c r="B133" s="192" t="s">
        <v>257</v>
      </c>
      <c r="C133" s="611">
        <v>0</v>
      </c>
      <c r="D133" s="611">
        <v>0</v>
      </c>
      <c r="E133" s="612" t="s">
        <v>231</v>
      </c>
      <c r="F133" s="611">
        <v>0</v>
      </c>
      <c r="G133" s="611">
        <v>0</v>
      </c>
      <c r="H133" s="612" t="s">
        <v>231</v>
      </c>
      <c r="I133" s="611">
        <v>0</v>
      </c>
      <c r="J133" s="611">
        <v>0</v>
      </c>
      <c r="K133" s="612" t="s">
        <v>231</v>
      </c>
      <c r="L133" s="611">
        <v>0</v>
      </c>
      <c r="M133" s="611">
        <v>0</v>
      </c>
      <c r="N133" s="612" t="s">
        <v>231</v>
      </c>
      <c r="O133" s="609">
        <v>0</v>
      </c>
      <c r="P133" s="611">
        <v>0</v>
      </c>
      <c r="Q133" s="611">
        <v>0</v>
      </c>
      <c r="R133" s="611">
        <v>0</v>
      </c>
      <c r="S133" s="611">
        <v>0</v>
      </c>
      <c r="T133" s="611">
        <v>0</v>
      </c>
      <c r="U133" s="612" t="s">
        <v>231</v>
      </c>
      <c r="V133" s="612" t="s">
        <v>231</v>
      </c>
      <c r="W133" s="613" t="s">
        <v>231</v>
      </c>
    </row>
    <row r="134" spans="1:23">
      <c r="A134" s="1407"/>
      <c r="B134" s="192" t="s">
        <v>256</v>
      </c>
      <c r="C134" s="611">
        <v>0</v>
      </c>
      <c r="D134" s="611">
        <v>0</v>
      </c>
      <c r="E134" s="612" t="s">
        <v>231</v>
      </c>
      <c r="F134" s="611">
        <v>0</v>
      </c>
      <c r="G134" s="611">
        <v>0</v>
      </c>
      <c r="H134" s="612" t="s">
        <v>231</v>
      </c>
      <c r="I134" s="611">
        <v>0</v>
      </c>
      <c r="J134" s="611">
        <v>0</v>
      </c>
      <c r="K134" s="612" t="s">
        <v>231</v>
      </c>
      <c r="L134" s="611">
        <v>0</v>
      </c>
      <c r="M134" s="611">
        <v>0</v>
      </c>
      <c r="N134" s="612" t="s">
        <v>231</v>
      </c>
      <c r="O134" s="609">
        <v>0</v>
      </c>
      <c r="P134" s="611">
        <v>0</v>
      </c>
      <c r="Q134" s="611">
        <v>0</v>
      </c>
      <c r="R134" s="611">
        <v>0</v>
      </c>
      <c r="S134" s="611">
        <v>0</v>
      </c>
      <c r="T134" s="611">
        <v>0</v>
      </c>
      <c r="U134" s="612" t="s">
        <v>231</v>
      </c>
      <c r="V134" s="612" t="s">
        <v>231</v>
      </c>
      <c r="W134" s="613" t="s">
        <v>231</v>
      </c>
    </row>
    <row r="135" spans="1:23" ht="16.149999999999999" customHeight="1">
      <c r="A135" s="1407" t="s">
        <v>255</v>
      </c>
      <c r="B135" s="192"/>
      <c r="C135" s="611">
        <v>8</v>
      </c>
      <c r="D135" s="611">
        <v>-3</v>
      </c>
      <c r="E135" s="612">
        <v>-27.27272727272727</v>
      </c>
      <c r="F135" s="611">
        <v>8</v>
      </c>
      <c r="G135" s="611">
        <v>-3</v>
      </c>
      <c r="H135" s="612">
        <v>-27.27272727272727</v>
      </c>
      <c r="I135" s="611">
        <v>0</v>
      </c>
      <c r="J135" s="611" t="s">
        <v>235</v>
      </c>
      <c r="K135" s="612" t="s">
        <v>235</v>
      </c>
      <c r="L135" s="611">
        <v>25</v>
      </c>
      <c r="M135" s="611">
        <v>3</v>
      </c>
      <c r="N135" s="612">
        <v>13.636363636363635</v>
      </c>
      <c r="O135" s="609">
        <v>25</v>
      </c>
      <c r="P135" s="611">
        <v>19</v>
      </c>
      <c r="Q135" s="611" t="s">
        <v>235</v>
      </c>
      <c r="R135" s="611" t="s">
        <v>235</v>
      </c>
      <c r="S135" s="611">
        <v>0</v>
      </c>
      <c r="T135" s="611">
        <v>0</v>
      </c>
      <c r="U135" s="612" t="s">
        <v>231</v>
      </c>
      <c r="V135" s="612">
        <v>0.32</v>
      </c>
      <c r="W135" s="613" t="s">
        <v>231</v>
      </c>
    </row>
    <row r="136" spans="1:23">
      <c r="A136" s="1407"/>
      <c r="B136" s="192" t="s">
        <v>254</v>
      </c>
      <c r="C136" s="611">
        <v>0</v>
      </c>
      <c r="D136" s="611">
        <v>0</v>
      </c>
      <c r="E136" s="612" t="s">
        <v>231</v>
      </c>
      <c r="F136" s="611">
        <v>0</v>
      </c>
      <c r="G136" s="611">
        <v>0</v>
      </c>
      <c r="H136" s="612" t="s">
        <v>231</v>
      </c>
      <c r="I136" s="611">
        <v>0</v>
      </c>
      <c r="J136" s="611">
        <v>0</v>
      </c>
      <c r="K136" s="612" t="s">
        <v>231</v>
      </c>
      <c r="L136" s="611">
        <v>0</v>
      </c>
      <c r="M136" s="611">
        <v>0</v>
      </c>
      <c r="N136" s="612" t="s">
        <v>231</v>
      </c>
      <c r="O136" s="609">
        <v>0</v>
      </c>
      <c r="P136" s="611">
        <v>0</v>
      </c>
      <c r="Q136" s="611">
        <v>0</v>
      </c>
      <c r="R136" s="611">
        <v>0</v>
      </c>
      <c r="S136" s="611">
        <v>0</v>
      </c>
      <c r="T136" s="611">
        <v>0</v>
      </c>
      <c r="U136" s="612" t="s">
        <v>231</v>
      </c>
      <c r="V136" s="612" t="s">
        <v>231</v>
      </c>
      <c r="W136" s="613" t="s">
        <v>231</v>
      </c>
    </row>
    <row r="137" spans="1:23">
      <c r="A137" s="1407"/>
      <c r="B137" s="192" t="s">
        <v>253</v>
      </c>
      <c r="C137" s="611">
        <v>0</v>
      </c>
      <c r="D137" s="611">
        <v>0</v>
      </c>
      <c r="E137" s="612" t="s">
        <v>231</v>
      </c>
      <c r="F137" s="611">
        <v>0</v>
      </c>
      <c r="G137" s="611">
        <v>0</v>
      </c>
      <c r="H137" s="612" t="s">
        <v>231</v>
      </c>
      <c r="I137" s="611">
        <v>0</v>
      </c>
      <c r="J137" s="611">
        <v>0</v>
      </c>
      <c r="K137" s="612" t="s">
        <v>231</v>
      </c>
      <c r="L137" s="611">
        <v>0</v>
      </c>
      <c r="M137" s="611">
        <v>0</v>
      </c>
      <c r="N137" s="612" t="s">
        <v>231</v>
      </c>
      <c r="O137" s="609">
        <v>0</v>
      </c>
      <c r="P137" s="611">
        <v>0</v>
      </c>
      <c r="Q137" s="611">
        <v>0</v>
      </c>
      <c r="R137" s="611">
        <v>0</v>
      </c>
      <c r="S137" s="611">
        <v>0</v>
      </c>
      <c r="T137" s="611">
        <v>0</v>
      </c>
      <c r="U137" s="612" t="s">
        <v>231</v>
      </c>
      <c r="V137" s="612" t="s">
        <v>231</v>
      </c>
      <c r="W137" s="613" t="s">
        <v>231</v>
      </c>
    </row>
    <row r="138" spans="1:23">
      <c r="A138" s="1407"/>
      <c r="B138" s="192" t="s">
        <v>252</v>
      </c>
      <c r="C138" s="611">
        <v>0</v>
      </c>
      <c r="D138" s="611">
        <v>0</v>
      </c>
      <c r="E138" s="612" t="s">
        <v>231</v>
      </c>
      <c r="F138" s="611">
        <v>0</v>
      </c>
      <c r="G138" s="611">
        <v>0</v>
      </c>
      <c r="H138" s="612" t="s">
        <v>231</v>
      </c>
      <c r="I138" s="611">
        <v>0</v>
      </c>
      <c r="J138" s="611">
        <v>0</v>
      </c>
      <c r="K138" s="612" t="s">
        <v>231</v>
      </c>
      <c r="L138" s="611">
        <v>0</v>
      </c>
      <c r="M138" s="611">
        <v>0</v>
      </c>
      <c r="N138" s="612" t="s">
        <v>231</v>
      </c>
      <c r="O138" s="609">
        <v>0</v>
      </c>
      <c r="P138" s="611">
        <v>0</v>
      </c>
      <c r="Q138" s="611">
        <v>0</v>
      </c>
      <c r="R138" s="611">
        <v>0</v>
      </c>
      <c r="S138" s="611">
        <v>0</v>
      </c>
      <c r="T138" s="611">
        <v>0</v>
      </c>
      <c r="U138" s="612" t="s">
        <v>231</v>
      </c>
      <c r="V138" s="612" t="s">
        <v>231</v>
      </c>
      <c r="W138" s="613" t="s">
        <v>231</v>
      </c>
    </row>
    <row r="139" spans="1:23">
      <c r="A139" s="1407"/>
      <c r="B139" s="192" t="s">
        <v>251</v>
      </c>
      <c r="C139" s="611">
        <v>0</v>
      </c>
      <c r="D139" s="611">
        <v>0</v>
      </c>
      <c r="E139" s="612" t="s">
        <v>231</v>
      </c>
      <c r="F139" s="611">
        <v>0</v>
      </c>
      <c r="G139" s="611">
        <v>0</v>
      </c>
      <c r="H139" s="612" t="s">
        <v>231</v>
      </c>
      <c r="I139" s="611">
        <v>0</v>
      </c>
      <c r="J139" s="611">
        <v>0</v>
      </c>
      <c r="K139" s="612" t="s">
        <v>231</v>
      </c>
      <c r="L139" s="611">
        <v>0</v>
      </c>
      <c r="M139" s="611">
        <v>0</v>
      </c>
      <c r="N139" s="612" t="s">
        <v>231</v>
      </c>
      <c r="O139" s="609">
        <v>0</v>
      </c>
      <c r="P139" s="611">
        <v>0</v>
      </c>
      <c r="Q139" s="611">
        <v>0</v>
      </c>
      <c r="R139" s="611">
        <v>0</v>
      </c>
      <c r="S139" s="611">
        <v>0</v>
      </c>
      <c r="T139" s="611">
        <v>0</v>
      </c>
      <c r="U139" s="612" t="s">
        <v>231</v>
      </c>
      <c r="V139" s="612" t="s">
        <v>231</v>
      </c>
      <c r="W139" s="613" t="s">
        <v>231</v>
      </c>
    </row>
    <row r="140" spans="1:23">
      <c r="A140" s="1407"/>
      <c r="B140" s="192" t="s">
        <v>250</v>
      </c>
      <c r="C140" s="611" t="s">
        <v>235</v>
      </c>
      <c r="D140" s="611" t="s">
        <v>235</v>
      </c>
      <c r="E140" s="612" t="s">
        <v>235</v>
      </c>
      <c r="F140" s="611" t="s">
        <v>235</v>
      </c>
      <c r="G140" s="611" t="s">
        <v>235</v>
      </c>
      <c r="H140" s="612" t="s">
        <v>235</v>
      </c>
      <c r="I140" s="611">
        <v>0</v>
      </c>
      <c r="J140" s="611" t="s">
        <v>235</v>
      </c>
      <c r="K140" s="612" t="s">
        <v>235</v>
      </c>
      <c r="L140" s="611">
        <v>0</v>
      </c>
      <c r="M140" s="611">
        <v>0</v>
      </c>
      <c r="N140" s="612" t="s">
        <v>231</v>
      </c>
      <c r="O140" s="609">
        <v>0</v>
      </c>
      <c r="P140" s="611">
        <v>0</v>
      </c>
      <c r="Q140" s="611">
        <v>0</v>
      </c>
      <c r="R140" s="611">
        <v>0</v>
      </c>
      <c r="S140" s="611">
        <v>0</v>
      </c>
      <c r="T140" s="611">
        <v>0</v>
      </c>
      <c r="U140" s="612" t="s">
        <v>231</v>
      </c>
      <c r="V140" s="612" t="s">
        <v>231</v>
      </c>
      <c r="W140" s="613" t="s">
        <v>231</v>
      </c>
    </row>
    <row r="141" spans="1:23">
      <c r="A141" s="1407"/>
      <c r="B141" s="192" t="s">
        <v>249</v>
      </c>
      <c r="C141" s="611">
        <v>0</v>
      </c>
      <c r="D141" s="611">
        <v>0</v>
      </c>
      <c r="E141" s="612" t="s">
        <v>231</v>
      </c>
      <c r="F141" s="611">
        <v>0</v>
      </c>
      <c r="G141" s="611">
        <v>0</v>
      </c>
      <c r="H141" s="612" t="s">
        <v>231</v>
      </c>
      <c r="I141" s="611">
        <v>0</v>
      </c>
      <c r="J141" s="611">
        <v>0</v>
      </c>
      <c r="K141" s="612" t="s">
        <v>231</v>
      </c>
      <c r="L141" s="611">
        <v>0</v>
      </c>
      <c r="M141" s="611">
        <v>0</v>
      </c>
      <c r="N141" s="612" t="s">
        <v>231</v>
      </c>
      <c r="O141" s="609">
        <v>0</v>
      </c>
      <c r="P141" s="611">
        <v>0</v>
      </c>
      <c r="Q141" s="611">
        <v>0</v>
      </c>
      <c r="R141" s="611">
        <v>0</v>
      </c>
      <c r="S141" s="611">
        <v>0</v>
      </c>
      <c r="T141" s="611">
        <v>0</v>
      </c>
      <c r="U141" s="612" t="s">
        <v>231</v>
      </c>
      <c r="V141" s="612" t="s">
        <v>231</v>
      </c>
      <c r="W141" s="613" t="s">
        <v>231</v>
      </c>
    </row>
    <row r="142" spans="1:23">
      <c r="A142" s="1407"/>
      <c r="B142" s="192" t="s">
        <v>248</v>
      </c>
      <c r="C142" s="611">
        <v>0</v>
      </c>
      <c r="D142" s="611">
        <v>0</v>
      </c>
      <c r="E142" s="612" t="s">
        <v>231</v>
      </c>
      <c r="F142" s="611">
        <v>0</v>
      </c>
      <c r="G142" s="611">
        <v>0</v>
      </c>
      <c r="H142" s="612" t="s">
        <v>231</v>
      </c>
      <c r="I142" s="611">
        <v>0</v>
      </c>
      <c r="J142" s="611">
        <v>0</v>
      </c>
      <c r="K142" s="612" t="s">
        <v>231</v>
      </c>
      <c r="L142" s="611">
        <v>0</v>
      </c>
      <c r="M142" s="611">
        <v>0</v>
      </c>
      <c r="N142" s="612" t="s">
        <v>231</v>
      </c>
      <c r="O142" s="609">
        <v>0</v>
      </c>
      <c r="P142" s="611">
        <v>0</v>
      </c>
      <c r="Q142" s="611">
        <v>0</v>
      </c>
      <c r="R142" s="611">
        <v>0</v>
      </c>
      <c r="S142" s="611">
        <v>0</v>
      </c>
      <c r="T142" s="611">
        <v>0</v>
      </c>
      <c r="U142" s="612" t="s">
        <v>231</v>
      </c>
      <c r="V142" s="612" t="s">
        <v>231</v>
      </c>
      <c r="W142" s="613" t="s">
        <v>231</v>
      </c>
    </row>
    <row r="143" spans="1:23">
      <c r="A143" s="1407"/>
      <c r="B143" s="192" t="s">
        <v>247</v>
      </c>
      <c r="C143" s="611">
        <v>0</v>
      </c>
      <c r="D143" s="611">
        <v>0</v>
      </c>
      <c r="E143" s="612" t="s">
        <v>231</v>
      </c>
      <c r="F143" s="611">
        <v>0</v>
      </c>
      <c r="G143" s="611">
        <v>0</v>
      </c>
      <c r="H143" s="612" t="s">
        <v>231</v>
      </c>
      <c r="I143" s="611">
        <v>0</v>
      </c>
      <c r="J143" s="611">
        <v>0</v>
      </c>
      <c r="K143" s="612" t="s">
        <v>231</v>
      </c>
      <c r="L143" s="611">
        <v>0</v>
      </c>
      <c r="M143" s="611">
        <v>0</v>
      </c>
      <c r="N143" s="612" t="s">
        <v>231</v>
      </c>
      <c r="O143" s="609">
        <v>0</v>
      </c>
      <c r="P143" s="611">
        <v>0</v>
      </c>
      <c r="Q143" s="611">
        <v>0</v>
      </c>
      <c r="R143" s="611">
        <v>0</v>
      </c>
      <c r="S143" s="611">
        <v>0</v>
      </c>
      <c r="T143" s="611">
        <v>0</v>
      </c>
      <c r="U143" s="612" t="s">
        <v>231</v>
      </c>
      <c r="V143" s="612" t="s">
        <v>231</v>
      </c>
      <c r="W143" s="613" t="s">
        <v>231</v>
      </c>
    </row>
    <row r="144" spans="1:23">
      <c r="A144" s="1407"/>
      <c r="B144" s="192" t="s">
        <v>246</v>
      </c>
      <c r="C144" s="611">
        <v>0</v>
      </c>
      <c r="D144" s="611">
        <v>0</v>
      </c>
      <c r="E144" s="612" t="s">
        <v>231</v>
      </c>
      <c r="F144" s="611">
        <v>0</v>
      </c>
      <c r="G144" s="611">
        <v>0</v>
      </c>
      <c r="H144" s="612" t="s">
        <v>231</v>
      </c>
      <c r="I144" s="611">
        <v>0</v>
      </c>
      <c r="J144" s="611">
        <v>0</v>
      </c>
      <c r="K144" s="612" t="s">
        <v>231</v>
      </c>
      <c r="L144" s="611">
        <v>0</v>
      </c>
      <c r="M144" s="611">
        <v>0</v>
      </c>
      <c r="N144" s="612" t="s">
        <v>231</v>
      </c>
      <c r="O144" s="609">
        <v>0</v>
      </c>
      <c r="P144" s="611">
        <v>0</v>
      </c>
      <c r="Q144" s="611">
        <v>0</v>
      </c>
      <c r="R144" s="611">
        <v>0</v>
      </c>
      <c r="S144" s="611">
        <v>0</v>
      </c>
      <c r="T144" s="611">
        <v>0</v>
      </c>
      <c r="U144" s="612" t="s">
        <v>231</v>
      </c>
      <c r="V144" s="612" t="s">
        <v>231</v>
      </c>
      <c r="W144" s="613" t="s">
        <v>231</v>
      </c>
    </row>
    <row r="145" spans="1:23">
      <c r="A145" s="1407"/>
      <c r="B145" s="192" t="s">
        <v>245</v>
      </c>
      <c r="C145" s="611" t="s">
        <v>235</v>
      </c>
      <c r="D145" s="611" t="s">
        <v>235</v>
      </c>
      <c r="E145" s="612" t="s">
        <v>235</v>
      </c>
      <c r="F145" s="611" t="s">
        <v>235</v>
      </c>
      <c r="G145" s="611" t="s">
        <v>235</v>
      </c>
      <c r="H145" s="612" t="s">
        <v>235</v>
      </c>
      <c r="I145" s="611">
        <v>0</v>
      </c>
      <c r="J145" s="611">
        <v>0</v>
      </c>
      <c r="K145" s="612" t="s">
        <v>231</v>
      </c>
      <c r="L145" s="611" t="s">
        <v>235</v>
      </c>
      <c r="M145" s="611" t="s">
        <v>235</v>
      </c>
      <c r="N145" s="612" t="s">
        <v>235</v>
      </c>
      <c r="O145" s="609" t="s">
        <v>235</v>
      </c>
      <c r="P145" s="611" t="s">
        <v>235</v>
      </c>
      <c r="Q145" s="611">
        <v>0</v>
      </c>
      <c r="R145" s="611" t="s">
        <v>235</v>
      </c>
      <c r="S145" s="611">
        <v>0</v>
      </c>
      <c r="T145" s="611">
        <v>0</v>
      </c>
      <c r="U145" s="612" t="s">
        <v>231</v>
      </c>
      <c r="V145" s="612" t="s">
        <v>235</v>
      </c>
      <c r="W145" s="613" t="s">
        <v>231</v>
      </c>
    </row>
    <row r="146" spans="1:23">
      <c r="A146" s="1407"/>
      <c r="B146" s="192" t="s">
        <v>244</v>
      </c>
      <c r="C146" s="611">
        <v>0</v>
      </c>
      <c r="D146" s="611">
        <v>0</v>
      </c>
      <c r="E146" s="612" t="s">
        <v>231</v>
      </c>
      <c r="F146" s="611">
        <v>0</v>
      </c>
      <c r="G146" s="611">
        <v>0</v>
      </c>
      <c r="H146" s="612" t="s">
        <v>231</v>
      </c>
      <c r="I146" s="611">
        <v>0</v>
      </c>
      <c r="J146" s="611">
        <v>0</v>
      </c>
      <c r="K146" s="612" t="s">
        <v>231</v>
      </c>
      <c r="L146" s="611">
        <v>0</v>
      </c>
      <c r="M146" s="611">
        <v>0</v>
      </c>
      <c r="N146" s="612" t="s">
        <v>231</v>
      </c>
      <c r="O146" s="609">
        <v>0</v>
      </c>
      <c r="P146" s="611">
        <v>0</v>
      </c>
      <c r="Q146" s="611">
        <v>0</v>
      </c>
      <c r="R146" s="611">
        <v>0</v>
      </c>
      <c r="S146" s="611">
        <v>0</v>
      </c>
      <c r="T146" s="611">
        <v>0</v>
      </c>
      <c r="U146" s="612" t="s">
        <v>231</v>
      </c>
      <c r="V146" s="612" t="s">
        <v>231</v>
      </c>
      <c r="W146" s="613" t="s">
        <v>231</v>
      </c>
    </row>
    <row r="147" spans="1:23">
      <c r="A147" s="1407"/>
      <c r="B147" s="192" t="s">
        <v>243</v>
      </c>
      <c r="C147" s="611">
        <v>0</v>
      </c>
      <c r="D147" s="611">
        <v>0</v>
      </c>
      <c r="E147" s="612" t="s">
        <v>231</v>
      </c>
      <c r="F147" s="611">
        <v>0</v>
      </c>
      <c r="G147" s="611">
        <v>0</v>
      </c>
      <c r="H147" s="612" t="s">
        <v>231</v>
      </c>
      <c r="I147" s="611">
        <v>0</v>
      </c>
      <c r="J147" s="611">
        <v>0</v>
      </c>
      <c r="K147" s="612" t="s">
        <v>231</v>
      </c>
      <c r="L147" s="611">
        <v>0</v>
      </c>
      <c r="M147" s="611">
        <v>0</v>
      </c>
      <c r="N147" s="612" t="s">
        <v>231</v>
      </c>
      <c r="O147" s="609">
        <v>0</v>
      </c>
      <c r="P147" s="611">
        <v>0</v>
      </c>
      <c r="Q147" s="611">
        <v>0</v>
      </c>
      <c r="R147" s="611">
        <v>0</v>
      </c>
      <c r="S147" s="611">
        <v>0</v>
      </c>
      <c r="T147" s="611">
        <v>0</v>
      </c>
      <c r="U147" s="612" t="s">
        <v>231</v>
      </c>
      <c r="V147" s="612" t="s">
        <v>231</v>
      </c>
      <c r="W147" s="613" t="s">
        <v>231</v>
      </c>
    </row>
    <row r="148" spans="1:23">
      <c r="A148" s="1407"/>
      <c r="B148" s="192" t="s">
        <v>242</v>
      </c>
      <c r="C148" s="611">
        <v>3</v>
      </c>
      <c r="D148" s="611">
        <v>3</v>
      </c>
      <c r="E148" s="612" t="s">
        <v>231</v>
      </c>
      <c r="F148" s="611">
        <v>3</v>
      </c>
      <c r="G148" s="611">
        <v>3</v>
      </c>
      <c r="H148" s="612" t="s">
        <v>231</v>
      </c>
      <c r="I148" s="611">
        <v>0</v>
      </c>
      <c r="J148" s="611">
        <v>0</v>
      </c>
      <c r="K148" s="612" t="s">
        <v>231</v>
      </c>
      <c r="L148" s="611" t="s">
        <v>235</v>
      </c>
      <c r="M148" s="611" t="s">
        <v>235</v>
      </c>
      <c r="N148" s="612" t="s">
        <v>235</v>
      </c>
      <c r="O148" s="609" t="s">
        <v>235</v>
      </c>
      <c r="P148" s="611" t="s">
        <v>235</v>
      </c>
      <c r="Q148" s="611" t="s">
        <v>235</v>
      </c>
      <c r="R148" s="611" t="s">
        <v>235</v>
      </c>
      <c r="S148" s="611">
        <v>0</v>
      </c>
      <c r="T148" s="611">
        <v>0</v>
      </c>
      <c r="U148" s="612" t="s">
        <v>231</v>
      </c>
      <c r="V148" s="612" t="s">
        <v>235</v>
      </c>
      <c r="W148" s="613" t="s">
        <v>231</v>
      </c>
    </row>
    <row r="149" spans="1:23">
      <c r="A149" s="1407"/>
      <c r="B149" s="192" t="s">
        <v>241</v>
      </c>
      <c r="C149" s="611">
        <v>0</v>
      </c>
      <c r="D149" s="611">
        <v>0</v>
      </c>
      <c r="E149" s="612" t="s">
        <v>231</v>
      </c>
      <c r="F149" s="611">
        <v>0</v>
      </c>
      <c r="G149" s="611">
        <v>0</v>
      </c>
      <c r="H149" s="612" t="s">
        <v>231</v>
      </c>
      <c r="I149" s="611">
        <v>0</v>
      </c>
      <c r="J149" s="611">
        <v>0</v>
      </c>
      <c r="K149" s="612" t="s">
        <v>231</v>
      </c>
      <c r="L149" s="611">
        <v>0</v>
      </c>
      <c r="M149" s="611">
        <v>0</v>
      </c>
      <c r="N149" s="612" t="s">
        <v>231</v>
      </c>
      <c r="O149" s="609">
        <v>0</v>
      </c>
      <c r="P149" s="611">
        <v>0</v>
      </c>
      <c r="Q149" s="611">
        <v>0</v>
      </c>
      <c r="R149" s="611">
        <v>0</v>
      </c>
      <c r="S149" s="611">
        <v>0</v>
      </c>
      <c r="T149" s="611">
        <v>0</v>
      </c>
      <c r="U149" s="612" t="s">
        <v>231</v>
      </c>
      <c r="V149" s="612" t="s">
        <v>231</v>
      </c>
      <c r="W149" s="613" t="s">
        <v>231</v>
      </c>
    </row>
    <row r="150" spans="1:23">
      <c r="A150" s="1407"/>
      <c r="B150" s="192" t="s">
        <v>240</v>
      </c>
      <c r="C150" s="611">
        <v>0</v>
      </c>
      <c r="D150" s="611">
        <v>0</v>
      </c>
      <c r="E150" s="612" t="s">
        <v>231</v>
      </c>
      <c r="F150" s="611">
        <v>0</v>
      </c>
      <c r="G150" s="611">
        <v>0</v>
      </c>
      <c r="H150" s="612" t="s">
        <v>231</v>
      </c>
      <c r="I150" s="611">
        <v>0</v>
      </c>
      <c r="J150" s="611">
        <v>0</v>
      </c>
      <c r="K150" s="612" t="s">
        <v>231</v>
      </c>
      <c r="L150" s="611">
        <v>0</v>
      </c>
      <c r="M150" s="611">
        <v>0</v>
      </c>
      <c r="N150" s="612" t="s">
        <v>231</v>
      </c>
      <c r="O150" s="609">
        <v>0</v>
      </c>
      <c r="P150" s="611">
        <v>0</v>
      </c>
      <c r="Q150" s="611">
        <v>0</v>
      </c>
      <c r="R150" s="611">
        <v>0</v>
      </c>
      <c r="S150" s="611">
        <v>0</v>
      </c>
      <c r="T150" s="611">
        <v>0</v>
      </c>
      <c r="U150" s="612" t="s">
        <v>231</v>
      </c>
      <c r="V150" s="612" t="s">
        <v>231</v>
      </c>
      <c r="W150" s="613" t="s">
        <v>231</v>
      </c>
    </row>
    <row r="151" spans="1:23">
      <c r="A151" s="1407"/>
      <c r="B151" s="192" t="s">
        <v>239</v>
      </c>
      <c r="C151" s="611">
        <v>0</v>
      </c>
      <c r="D151" s="611">
        <v>0</v>
      </c>
      <c r="E151" s="612" t="s">
        <v>231</v>
      </c>
      <c r="F151" s="611">
        <v>0</v>
      </c>
      <c r="G151" s="611">
        <v>0</v>
      </c>
      <c r="H151" s="612" t="s">
        <v>231</v>
      </c>
      <c r="I151" s="611">
        <v>0</v>
      </c>
      <c r="J151" s="611">
        <v>0</v>
      </c>
      <c r="K151" s="612" t="s">
        <v>231</v>
      </c>
      <c r="L151" s="611">
        <v>0</v>
      </c>
      <c r="M151" s="611">
        <v>0</v>
      </c>
      <c r="N151" s="612" t="s">
        <v>231</v>
      </c>
      <c r="O151" s="609">
        <v>0</v>
      </c>
      <c r="P151" s="611">
        <v>0</v>
      </c>
      <c r="Q151" s="611">
        <v>0</v>
      </c>
      <c r="R151" s="611">
        <v>0</v>
      </c>
      <c r="S151" s="611">
        <v>0</v>
      </c>
      <c r="T151" s="611">
        <v>0</v>
      </c>
      <c r="U151" s="612" t="s">
        <v>231</v>
      </c>
      <c r="V151" s="612" t="s">
        <v>231</v>
      </c>
      <c r="W151" s="613" t="s">
        <v>231</v>
      </c>
    </row>
    <row r="152" spans="1:23">
      <c r="A152" s="1407"/>
      <c r="B152" s="192" t="s">
        <v>238</v>
      </c>
      <c r="C152" s="611">
        <v>0</v>
      </c>
      <c r="D152" s="611">
        <v>0</v>
      </c>
      <c r="E152" s="612" t="s">
        <v>231</v>
      </c>
      <c r="F152" s="611">
        <v>0</v>
      </c>
      <c r="G152" s="611">
        <v>0</v>
      </c>
      <c r="H152" s="612" t="s">
        <v>231</v>
      </c>
      <c r="I152" s="611">
        <v>0</v>
      </c>
      <c r="J152" s="611">
        <v>0</v>
      </c>
      <c r="K152" s="612" t="s">
        <v>231</v>
      </c>
      <c r="L152" s="611">
        <v>0</v>
      </c>
      <c r="M152" s="611">
        <v>0</v>
      </c>
      <c r="N152" s="612" t="s">
        <v>231</v>
      </c>
      <c r="O152" s="609">
        <v>0</v>
      </c>
      <c r="P152" s="611">
        <v>0</v>
      </c>
      <c r="Q152" s="611">
        <v>0</v>
      </c>
      <c r="R152" s="611">
        <v>0</v>
      </c>
      <c r="S152" s="611">
        <v>0</v>
      </c>
      <c r="T152" s="611">
        <v>0</v>
      </c>
      <c r="U152" s="612" t="s">
        <v>231</v>
      </c>
      <c r="V152" s="612" t="s">
        <v>231</v>
      </c>
      <c r="W152" s="613" t="s">
        <v>231</v>
      </c>
    </row>
    <row r="153" spans="1:23">
      <c r="A153" s="1407"/>
      <c r="B153" s="192" t="s">
        <v>237</v>
      </c>
      <c r="C153" s="611">
        <v>0</v>
      </c>
      <c r="D153" s="611">
        <v>0</v>
      </c>
      <c r="E153" s="612" t="s">
        <v>231</v>
      </c>
      <c r="F153" s="611">
        <v>0</v>
      </c>
      <c r="G153" s="611">
        <v>0</v>
      </c>
      <c r="H153" s="612" t="s">
        <v>231</v>
      </c>
      <c r="I153" s="611">
        <v>0</v>
      </c>
      <c r="J153" s="611">
        <v>0</v>
      </c>
      <c r="K153" s="612" t="s">
        <v>231</v>
      </c>
      <c r="L153" s="611">
        <v>0</v>
      </c>
      <c r="M153" s="611">
        <v>0</v>
      </c>
      <c r="N153" s="612" t="s">
        <v>231</v>
      </c>
      <c r="O153" s="609">
        <v>0</v>
      </c>
      <c r="P153" s="611">
        <v>0</v>
      </c>
      <c r="Q153" s="611">
        <v>0</v>
      </c>
      <c r="R153" s="611">
        <v>0</v>
      </c>
      <c r="S153" s="611">
        <v>0</v>
      </c>
      <c r="T153" s="611">
        <v>0</v>
      </c>
      <c r="U153" s="612" t="s">
        <v>231</v>
      </c>
      <c r="V153" s="612" t="s">
        <v>231</v>
      </c>
      <c r="W153" s="613" t="s">
        <v>231</v>
      </c>
    </row>
    <row r="154" spans="1:23">
      <c r="A154" s="1407"/>
      <c r="B154" s="192" t="s">
        <v>236</v>
      </c>
      <c r="C154" s="611">
        <v>0</v>
      </c>
      <c r="D154" s="611" t="s">
        <v>235</v>
      </c>
      <c r="E154" s="612" t="s">
        <v>235</v>
      </c>
      <c r="F154" s="611">
        <v>0</v>
      </c>
      <c r="G154" s="611" t="s">
        <v>235</v>
      </c>
      <c r="H154" s="612" t="s">
        <v>235</v>
      </c>
      <c r="I154" s="611">
        <v>0</v>
      </c>
      <c r="J154" s="611">
        <v>0</v>
      </c>
      <c r="K154" s="612" t="s">
        <v>231</v>
      </c>
      <c r="L154" s="611" t="s">
        <v>235</v>
      </c>
      <c r="M154" s="611" t="s">
        <v>235</v>
      </c>
      <c r="N154" s="612" t="s">
        <v>235</v>
      </c>
      <c r="O154" s="609" t="s">
        <v>235</v>
      </c>
      <c r="P154" s="611" t="s">
        <v>235</v>
      </c>
      <c r="Q154" s="611" t="s">
        <v>235</v>
      </c>
      <c r="R154" s="611">
        <v>0</v>
      </c>
      <c r="S154" s="611">
        <v>0</v>
      </c>
      <c r="T154" s="611">
        <v>0</v>
      </c>
      <c r="U154" s="612" t="s">
        <v>231</v>
      </c>
      <c r="V154" s="612" t="s">
        <v>231</v>
      </c>
      <c r="W154" s="613" t="s">
        <v>231</v>
      </c>
    </row>
    <row r="155" spans="1:23">
      <c r="A155" s="1407"/>
      <c r="B155" s="192" t="s">
        <v>234</v>
      </c>
      <c r="C155" s="611">
        <v>0</v>
      </c>
      <c r="D155" s="611">
        <v>0</v>
      </c>
      <c r="E155" s="612" t="s">
        <v>231</v>
      </c>
      <c r="F155" s="611">
        <v>0</v>
      </c>
      <c r="G155" s="611">
        <v>0</v>
      </c>
      <c r="H155" s="612" t="s">
        <v>231</v>
      </c>
      <c r="I155" s="611">
        <v>0</v>
      </c>
      <c r="J155" s="611">
        <v>0</v>
      </c>
      <c r="K155" s="612" t="s">
        <v>231</v>
      </c>
      <c r="L155" s="611">
        <v>0</v>
      </c>
      <c r="M155" s="611">
        <v>0</v>
      </c>
      <c r="N155" s="612" t="s">
        <v>231</v>
      </c>
      <c r="O155" s="609">
        <v>0</v>
      </c>
      <c r="P155" s="611">
        <v>0</v>
      </c>
      <c r="Q155" s="611">
        <v>0</v>
      </c>
      <c r="R155" s="611">
        <v>0</v>
      </c>
      <c r="S155" s="611">
        <v>0</v>
      </c>
      <c r="T155" s="611">
        <v>0</v>
      </c>
      <c r="U155" s="612" t="s">
        <v>231</v>
      </c>
      <c r="V155" s="612" t="s">
        <v>231</v>
      </c>
      <c r="W155" s="613" t="s">
        <v>231</v>
      </c>
    </row>
    <row r="156" spans="1:23">
      <c r="A156" s="1407"/>
      <c r="B156" s="192" t="s">
        <v>233</v>
      </c>
      <c r="C156" s="611">
        <v>0</v>
      </c>
      <c r="D156" s="611">
        <v>0</v>
      </c>
      <c r="E156" s="612" t="s">
        <v>231</v>
      </c>
      <c r="F156" s="611">
        <v>0</v>
      </c>
      <c r="G156" s="611">
        <v>0</v>
      </c>
      <c r="H156" s="612" t="s">
        <v>231</v>
      </c>
      <c r="I156" s="611">
        <v>0</v>
      </c>
      <c r="J156" s="611">
        <v>0</v>
      </c>
      <c r="K156" s="612" t="s">
        <v>231</v>
      </c>
      <c r="L156" s="611">
        <v>0</v>
      </c>
      <c r="M156" s="611">
        <v>0</v>
      </c>
      <c r="N156" s="612" t="s">
        <v>231</v>
      </c>
      <c r="O156" s="609">
        <v>0</v>
      </c>
      <c r="P156" s="611">
        <v>0</v>
      </c>
      <c r="Q156" s="611">
        <v>0</v>
      </c>
      <c r="R156" s="611">
        <v>0</v>
      </c>
      <c r="S156" s="611">
        <v>0</v>
      </c>
      <c r="T156" s="611">
        <v>0</v>
      </c>
      <c r="U156" s="612" t="s">
        <v>231</v>
      </c>
      <c r="V156" s="612" t="s">
        <v>231</v>
      </c>
      <c r="W156" s="613" t="s">
        <v>231</v>
      </c>
    </row>
    <row r="157" spans="1:23">
      <c r="A157" s="190" t="s">
        <v>232</v>
      </c>
      <c r="B157" s="191"/>
      <c r="C157" s="611">
        <v>0</v>
      </c>
      <c r="D157" s="611">
        <v>0</v>
      </c>
      <c r="E157" s="612" t="s">
        <v>231</v>
      </c>
      <c r="F157" s="611">
        <v>0</v>
      </c>
      <c r="G157" s="611">
        <v>0</v>
      </c>
      <c r="H157" s="612" t="s">
        <v>231</v>
      </c>
      <c r="I157" s="611">
        <v>0</v>
      </c>
      <c r="J157" s="611">
        <v>0</v>
      </c>
      <c r="K157" s="612" t="s">
        <v>231</v>
      </c>
      <c r="L157" s="611">
        <v>0</v>
      </c>
      <c r="M157" s="611">
        <v>0</v>
      </c>
      <c r="N157" s="612" t="s">
        <v>231</v>
      </c>
      <c r="O157" s="609">
        <v>0</v>
      </c>
      <c r="P157" s="611">
        <v>0</v>
      </c>
      <c r="Q157" s="611">
        <v>0</v>
      </c>
      <c r="R157" s="611">
        <v>0</v>
      </c>
      <c r="S157" s="611">
        <v>0</v>
      </c>
      <c r="T157" s="611">
        <v>0</v>
      </c>
      <c r="U157" s="612" t="s">
        <v>231</v>
      </c>
      <c r="V157" s="612" t="s">
        <v>231</v>
      </c>
      <c r="W157" s="613" t="s">
        <v>231</v>
      </c>
    </row>
    <row r="158" spans="1:23">
      <c r="A158" s="193" t="s">
        <v>232</v>
      </c>
      <c r="B158" s="193"/>
      <c r="C158" s="611">
        <v>0</v>
      </c>
      <c r="D158" s="611">
        <v>0</v>
      </c>
      <c r="E158" s="612" t="s">
        <v>231</v>
      </c>
      <c r="F158" s="611">
        <v>0</v>
      </c>
      <c r="G158" s="611">
        <v>0</v>
      </c>
      <c r="H158" s="612" t="s">
        <v>231</v>
      </c>
      <c r="I158" s="611">
        <v>0</v>
      </c>
      <c r="J158" s="611">
        <v>0</v>
      </c>
      <c r="K158" s="612" t="s">
        <v>231</v>
      </c>
      <c r="L158" s="611">
        <v>0</v>
      </c>
      <c r="M158" s="611">
        <v>0</v>
      </c>
      <c r="N158" s="612" t="s">
        <v>231</v>
      </c>
      <c r="O158" s="611">
        <v>0</v>
      </c>
      <c r="P158" s="611">
        <v>0</v>
      </c>
      <c r="Q158" s="611">
        <v>0</v>
      </c>
      <c r="R158" s="611">
        <v>0</v>
      </c>
      <c r="S158" s="611">
        <v>0</v>
      </c>
      <c r="T158" s="611">
        <v>0</v>
      </c>
      <c r="U158" s="612" t="s">
        <v>231</v>
      </c>
      <c r="V158" s="612" t="s">
        <v>231</v>
      </c>
      <c r="W158" s="613" t="s">
        <v>231</v>
      </c>
    </row>
    <row r="159" spans="1:23" s="615" customFormat="1" ht="12">
      <c r="A159" s="177" t="s">
        <v>230</v>
      </c>
      <c r="B159" s="614"/>
      <c r="C159" s="614"/>
      <c r="D159" s="614"/>
      <c r="E159" s="614"/>
      <c r="F159" s="614"/>
      <c r="G159" s="614"/>
      <c r="H159" s="614"/>
      <c r="I159" s="614"/>
      <c r="J159" s="61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79"/>
    </row>
    <row r="160" spans="1:23" s="615" customFormat="1" ht="12">
      <c r="A160" s="180" t="s">
        <v>229</v>
      </c>
      <c r="B160" s="181"/>
      <c r="C160" s="181"/>
      <c r="D160" s="181"/>
      <c r="E160" s="181"/>
      <c r="F160" s="181"/>
      <c r="G160" s="181"/>
      <c r="H160" s="181"/>
      <c r="I160" s="181"/>
      <c r="J160" s="181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9"/>
    </row>
    <row r="161" spans="1:10" s="615" customFormat="1" ht="12">
      <c r="A161" s="182" t="s">
        <v>228</v>
      </c>
      <c r="B161" s="182"/>
      <c r="C161" s="180"/>
      <c r="D161" s="180"/>
      <c r="E161" s="180"/>
      <c r="F161" s="180"/>
      <c r="G161" s="180"/>
      <c r="H161" s="180"/>
      <c r="I161" s="180"/>
      <c r="J161" s="180"/>
    </row>
    <row r="162" spans="1:10" s="615" customFormat="1" ht="12">
      <c r="A162" s="1400" t="s">
        <v>227</v>
      </c>
      <c r="B162" s="1400"/>
      <c r="C162" s="183"/>
      <c r="D162" s="183"/>
      <c r="E162" s="183"/>
      <c r="F162" s="183"/>
      <c r="G162" s="183"/>
    </row>
    <row r="163" spans="1:10" s="615" customFormat="1" ht="12">
      <c r="A163" s="1400" t="s">
        <v>226</v>
      </c>
      <c r="B163" s="1400"/>
      <c r="C163" s="183"/>
      <c r="D163" s="183"/>
      <c r="E163" s="183"/>
      <c r="F163" s="183"/>
      <c r="G163" s="183"/>
    </row>
    <row r="164" spans="1:10" s="615" customFormat="1" ht="12">
      <c r="A164" s="1400" t="s">
        <v>225</v>
      </c>
      <c r="B164" s="1400"/>
      <c r="C164" s="183"/>
      <c r="D164" s="183"/>
      <c r="E164" s="183"/>
      <c r="F164" s="183"/>
      <c r="G164" s="183"/>
    </row>
    <row r="165" spans="1:10" s="615" customFormat="1" ht="12">
      <c r="A165" s="1400" t="s">
        <v>224</v>
      </c>
      <c r="B165" s="1400"/>
      <c r="C165" s="1400"/>
      <c r="D165" s="1400"/>
      <c r="E165" s="1400"/>
      <c r="F165" s="1400"/>
      <c r="G165" s="1400"/>
    </row>
    <row r="166" spans="1:10" s="615" customFormat="1" ht="12">
      <c r="A166" s="1400" t="s">
        <v>223</v>
      </c>
      <c r="B166" s="1400"/>
      <c r="C166" s="1400"/>
      <c r="D166" s="1400"/>
      <c r="E166" s="183"/>
      <c r="F166" s="183"/>
      <c r="G166" s="183"/>
    </row>
  </sheetData>
  <mergeCells count="17">
    <mergeCell ref="A166:D166"/>
    <mergeCell ref="A72:A87"/>
    <mergeCell ref="A88:A100"/>
    <mergeCell ref="A101:A112"/>
    <mergeCell ref="A113:A134"/>
    <mergeCell ref="A135:A156"/>
    <mergeCell ref="A162:B162"/>
    <mergeCell ref="A6:B7"/>
    <mergeCell ref="A1:M1"/>
    <mergeCell ref="A163:B163"/>
    <mergeCell ref="A164:B164"/>
    <mergeCell ref="A165:G165"/>
    <mergeCell ref="A2:B5"/>
    <mergeCell ref="A60:A71"/>
    <mergeCell ref="A8:A17"/>
    <mergeCell ref="A49:A59"/>
    <mergeCell ref="A18:A48"/>
  </mergeCells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/>
  </sheetViews>
  <sheetFormatPr baseColWidth="10" defaultColWidth="10.125" defaultRowHeight="14.25"/>
  <cols>
    <col min="1" max="16384" width="10.125" style="171"/>
  </cols>
  <sheetData>
    <row r="1" spans="1:13" ht="15">
      <c r="A1" s="33" t="s">
        <v>1654</v>
      </c>
    </row>
    <row r="2" spans="1:13">
      <c r="A2" s="201" t="s">
        <v>540</v>
      </c>
      <c r="B2" s="188" t="s">
        <v>406</v>
      </c>
      <c r="C2" s="188"/>
      <c r="D2" s="188"/>
      <c r="E2" s="188"/>
      <c r="F2" s="188"/>
      <c r="G2" s="188"/>
      <c r="H2" s="188" t="s">
        <v>405</v>
      </c>
      <c r="I2" s="188"/>
      <c r="J2" s="188"/>
      <c r="K2" s="188"/>
      <c r="L2" s="188"/>
      <c r="M2" s="188"/>
    </row>
    <row r="3" spans="1:13">
      <c r="A3" s="201" t="s">
        <v>539</v>
      </c>
      <c r="B3" s="201" t="s">
        <v>538</v>
      </c>
      <c r="C3" s="201" t="s">
        <v>537</v>
      </c>
      <c r="D3" s="201" t="s">
        <v>536</v>
      </c>
      <c r="E3" s="201" t="s">
        <v>535</v>
      </c>
      <c r="F3" s="201" t="s">
        <v>534</v>
      </c>
      <c r="G3" s="201" t="s">
        <v>533</v>
      </c>
      <c r="H3" s="201" t="s">
        <v>538</v>
      </c>
      <c r="I3" s="201" t="s">
        <v>537</v>
      </c>
      <c r="J3" s="201" t="s">
        <v>536</v>
      </c>
      <c r="K3" s="201" t="s">
        <v>535</v>
      </c>
      <c r="L3" s="201" t="s">
        <v>534</v>
      </c>
      <c r="M3" s="201" t="s">
        <v>533</v>
      </c>
    </row>
    <row r="4" spans="1:13">
      <c r="A4" s="191" t="s">
        <v>532</v>
      </c>
      <c r="B4" s="611">
        <v>180</v>
      </c>
      <c r="C4" s="611">
        <v>363</v>
      </c>
      <c r="D4" s="611">
        <v>410</v>
      </c>
      <c r="E4" s="611">
        <v>421</v>
      </c>
      <c r="F4" s="611">
        <v>502</v>
      </c>
      <c r="G4" s="611">
        <v>433</v>
      </c>
      <c r="H4" s="611">
        <v>329</v>
      </c>
      <c r="I4" s="611">
        <v>336</v>
      </c>
      <c r="J4" s="611">
        <v>393</v>
      </c>
      <c r="K4" s="611">
        <v>364</v>
      </c>
      <c r="L4" s="611">
        <v>389</v>
      </c>
      <c r="M4" s="611">
        <v>441</v>
      </c>
    </row>
    <row r="5" spans="1:13">
      <c r="A5" s="191" t="s">
        <v>531</v>
      </c>
      <c r="B5" s="611">
        <v>298</v>
      </c>
      <c r="C5" s="611">
        <v>441</v>
      </c>
      <c r="D5" s="611">
        <v>495</v>
      </c>
      <c r="E5" s="611">
        <v>1073</v>
      </c>
      <c r="F5" s="611">
        <v>1116</v>
      </c>
      <c r="G5" s="611">
        <v>553</v>
      </c>
      <c r="H5" s="611">
        <v>490</v>
      </c>
      <c r="I5" s="611">
        <v>470</v>
      </c>
      <c r="J5" s="611">
        <v>503</v>
      </c>
      <c r="K5" s="611">
        <v>578</v>
      </c>
      <c r="L5" s="611">
        <v>536</v>
      </c>
      <c r="M5" s="611">
        <v>551</v>
      </c>
    </row>
    <row r="6" spans="1:13">
      <c r="A6" s="191" t="s">
        <v>530</v>
      </c>
      <c r="B6" s="611">
        <v>395</v>
      </c>
      <c r="C6" s="611">
        <v>500</v>
      </c>
      <c r="D6" s="611">
        <v>962</v>
      </c>
      <c r="E6" s="611">
        <v>1139</v>
      </c>
      <c r="F6" s="611">
        <v>1194</v>
      </c>
      <c r="G6" s="611">
        <v>611</v>
      </c>
      <c r="H6" s="611">
        <v>589</v>
      </c>
      <c r="I6" s="611">
        <v>564</v>
      </c>
      <c r="J6" s="611">
        <v>585</v>
      </c>
      <c r="K6" s="611">
        <v>752</v>
      </c>
      <c r="L6" s="611">
        <v>626</v>
      </c>
      <c r="M6" s="611">
        <v>652</v>
      </c>
    </row>
    <row r="7" spans="1:13">
      <c r="A7" s="191" t="s">
        <v>529</v>
      </c>
      <c r="B7" s="611">
        <v>427</v>
      </c>
      <c r="C7" s="611">
        <v>958</v>
      </c>
      <c r="D7" s="611">
        <v>1042</v>
      </c>
      <c r="E7" s="611">
        <v>1202</v>
      </c>
      <c r="F7" s="611">
        <v>1271</v>
      </c>
      <c r="G7" s="611">
        <v>670</v>
      </c>
      <c r="H7" s="611">
        <v>670</v>
      </c>
      <c r="I7" s="611">
        <v>627</v>
      </c>
      <c r="J7" s="611">
        <v>657</v>
      </c>
      <c r="K7" s="611">
        <v>819</v>
      </c>
      <c r="L7" s="611">
        <v>672</v>
      </c>
      <c r="M7" s="611">
        <v>708</v>
      </c>
    </row>
    <row r="8" spans="1:13">
      <c r="A8" s="191" t="s">
        <v>528</v>
      </c>
      <c r="B8" s="611">
        <v>522</v>
      </c>
      <c r="C8" s="611">
        <v>1019</v>
      </c>
      <c r="D8" s="611">
        <v>1171</v>
      </c>
      <c r="E8" s="611">
        <v>1296</v>
      </c>
      <c r="F8" s="611">
        <v>1387</v>
      </c>
      <c r="G8" s="611">
        <v>745</v>
      </c>
      <c r="H8" s="611">
        <v>755</v>
      </c>
      <c r="I8" s="611">
        <v>676</v>
      </c>
      <c r="J8" s="611">
        <v>692</v>
      </c>
      <c r="K8" s="611">
        <v>906</v>
      </c>
      <c r="L8" s="611">
        <v>724</v>
      </c>
      <c r="M8" s="611">
        <v>751</v>
      </c>
    </row>
    <row r="9" spans="1:13">
      <c r="A9" s="191" t="s">
        <v>527</v>
      </c>
      <c r="B9" s="611">
        <v>981</v>
      </c>
      <c r="C9" s="611">
        <v>1057</v>
      </c>
      <c r="D9" s="611">
        <v>1245</v>
      </c>
      <c r="E9" s="611">
        <v>1349</v>
      </c>
      <c r="F9" s="611">
        <v>1442</v>
      </c>
      <c r="G9" s="611">
        <v>1345</v>
      </c>
      <c r="H9" s="611">
        <v>844</v>
      </c>
      <c r="I9" s="611">
        <v>749</v>
      </c>
      <c r="J9" s="611">
        <v>745</v>
      </c>
      <c r="K9" s="611">
        <v>951</v>
      </c>
      <c r="L9" s="611">
        <v>797</v>
      </c>
      <c r="M9" s="611">
        <v>788</v>
      </c>
    </row>
    <row r="10" spans="1:13">
      <c r="A10" s="191" t="s">
        <v>526</v>
      </c>
      <c r="B10" s="611">
        <v>1178</v>
      </c>
      <c r="C10" s="611">
        <v>1123</v>
      </c>
      <c r="D10" s="611">
        <v>1320</v>
      </c>
      <c r="E10" s="611">
        <v>1404</v>
      </c>
      <c r="F10" s="611">
        <v>1480</v>
      </c>
      <c r="G10" s="611">
        <v>1388</v>
      </c>
      <c r="H10" s="611">
        <v>938</v>
      </c>
      <c r="I10" s="611">
        <v>809</v>
      </c>
      <c r="J10" s="611">
        <v>773</v>
      </c>
      <c r="K10" s="611">
        <v>982</v>
      </c>
      <c r="L10" s="611">
        <v>842</v>
      </c>
      <c r="M10" s="611">
        <v>834</v>
      </c>
    </row>
    <row r="11" spans="1:13">
      <c r="A11" s="191" t="s">
        <v>525</v>
      </c>
      <c r="B11" s="611">
        <v>1245</v>
      </c>
      <c r="C11" s="611">
        <v>1318</v>
      </c>
      <c r="D11" s="611">
        <v>1487</v>
      </c>
      <c r="E11" s="611">
        <v>1500</v>
      </c>
      <c r="F11" s="611">
        <v>1526</v>
      </c>
      <c r="G11" s="611">
        <v>1453</v>
      </c>
      <c r="H11" s="611">
        <v>1011</v>
      </c>
      <c r="I11" s="611">
        <v>863</v>
      </c>
      <c r="J11" s="611">
        <v>800</v>
      </c>
      <c r="K11" s="611">
        <v>1023</v>
      </c>
      <c r="L11" s="611">
        <v>886</v>
      </c>
      <c r="M11" s="611">
        <v>854</v>
      </c>
    </row>
    <row r="12" spans="1:13">
      <c r="A12" s="191" t="s">
        <v>524</v>
      </c>
      <c r="B12" s="611">
        <v>1295</v>
      </c>
      <c r="C12" s="611">
        <v>1362</v>
      </c>
      <c r="D12" s="611">
        <v>1552</v>
      </c>
      <c r="E12" s="611">
        <v>1544</v>
      </c>
      <c r="F12" s="611">
        <v>1589</v>
      </c>
      <c r="G12" s="611">
        <v>1534</v>
      </c>
      <c r="H12" s="611">
        <v>1062</v>
      </c>
      <c r="I12" s="611">
        <v>913</v>
      </c>
      <c r="J12" s="611">
        <v>836</v>
      </c>
      <c r="K12" s="611">
        <v>1061</v>
      </c>
      <c r="L12" s="611">
        <v>917</v>
      </c>
      <c r="M12" s="611">
        <v>896</v>
      </c>
    </row>
    <row r="13" spans="1:13">
      <c r="A13" s="191" t="s">
        <v>523</v>
      </c>
      <c r="B13" s="611">
        <v>1324</v>
      </c>
      <c r="C13" s="611">
        <v>1402</v>
      </c>
      <c r="D13" s="611">
        <v>1613</v>
      </c>
      <c r="E13" s="611">
        <v>1601</v>
      </c>
      <c r="F13" s="611">
        <v>1651</v>
      </c>
      <c r="G13" s="611">
        <v>1594</v>
      </c>
      <c r="H13" s="611">
        <v>1093</v>
      </c>
      <c r="I13" s="611">
        <v>933</v>
      </c>
      <c r="J13" s="611">
        <v>892</v>
      </c>
      <c r="K13" s="611">
        <v>1087</v>
      </c>
      <c r="L13" s="611">
        <v>962</v>
      </c>
      <c r="M13" s="611">
        <v>919</v>
      </c>
    </row>
    <row r="14" spans="1:13">
      <c r="A14" s="191" t="s">
        <v>522</v>
      </c>
      <c r="B14" s="611">
        <v>1357</v>
      </c>
      <c r="C14" s="611">
        <v>1471</v>
      </c>
      <c r="D14" s="611">
        <v>1676</v>
      </c>
      <c r="E14" s="611">
        <v>1667</v>
      </c>
      <c r="F14" s="611">
        <v>1679</v>
      </c>
      <c r="G14" s="611">
        <v>1655</v>
      </c>
      <c r="H14" s="611">
        <v>1105</v>
      </c>
      <c r="I14" s="611">
        <v>967</v>
      </c>
      <c r="J14" s="611">
        <v>936</v>
      </c>
      <c r="K14" s="611">
        <v>1109</v>
      </c>
      <c r="L14" s="611">
        <v>1012</v>
      </c>
      <c r="M14" s="611">
        <v>955</v>
      </c>
    </row>
    <row r="15" spans="1:13">
      <c r="A15" s="191" t="s">
        <v>521</v>
      </c>
      <c r="B15" s="611">
        <v>1423</v>
      </c>
      <c r="C15" s="611">
        <v>1542</v>
      </c>
      <c r="D15" s="611">
        <v>1712</v>
      </c>
      <c r="E15" s="611">
        <v>1748</v>
      </c>
      <c r="F15" s="611">
        <v>1739</v>
      </c>
      <c r="G15" s="611">
        <v>1732</v>
      </c>
      <c r="H15" s="611">
        <v>1125</v>
      </c>
      <c r="I15" s="611">
        <v>990</v>
      </c>
      <c r="J15" s="611">
        <v>986</v>
      </c>
      <c r="K15" s="611">
        <v>1135</v>
      </c>
      <c r="L15" s="611">
        <v>1044</v>
      </c>
      <c r="M15" s="611">
        <v>981</v>
      </c>
    </row>
    <row r="16" spans="1:13">
      <c r="A16" s="148" t="s">
        <v>230</v>
      </c>
    </row>
  </sheetData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sqref="A1:M1"/>
    </sheetView>
  </sheetViews>
  <sheetFormatPr baseColWidth="10" defaultColWidth="10.125" defaultRowHeight="14.25"/>
  <cols>
    <col min="1" max="1" width="10.125" style="171"/>
    <col min="2" max="2" width="8.375" style="171" customWidth="1"/>
    <col min="3" max="3" width="8.5" style="171" customWidth="1"/>
    <col min="4" max="4" width="8" style="171" customWidth="1"/>
    <col min="5" max="5" width="8.25" style="171" customWidth="1"/>
    <col min="6" max="6" width="7.75" style="171" customWidth="1"/>
    <col min="7" max="7" width="7.875" style="171" customWidth="1"/>
    <col min="8" max="8" width="7.5" style="171" customWidth="1"/>
    <col min="9" max="9" width="8.375" style="171" customWidth="1"/>
    <col min="10" max="10" width="8.625" style="171" customWidth="1"/>
    <col min="11" max="11" width="8.5" style="171" customWidth="1"/>
    <col min="12" max="12" width="8" style="171" customWidth="1"/>
    <col min="13" max="13" width="8.875" style="171" customWidth="1"/>
    <col min="14" max="16384" width="10.125" style="171"/>
  </cols>
  <sheetData>
    <row r="1" spans="1:13" ht="30" customHeight="1">
      <c r="A1" s="1413" t="s">
        <v>1655</v>
      </c>
      <c r="B1" s="1413"/>
      <c r="C1" s="1413"/>
      <c r="D1" s="1413"/>
      <c r="E1" s="1413"/>
      <c r="F1" s="1413"/>
      <c r="G1" s="1413"/>
      <c r="H1" s="1413"/>
      <c r="I1" s="1413"/>
      <c r="J1" s="1413"/>
      <c r="K1" s="1413"/>
      <c r="L1" s="1413"/>
      <c r="M1" s="1413"/>
    </row>
    <row r="2" spans="1:13" s="211" customFormat="1">
      <c r="A2" s="201" t="s">
        <v>540</v>
      </c>
      <c r="B2" s="188" t="s">
        <v>542</v>
      </c>
      <c r="C2" s="188"/>
      <c r="D2" s="188"/>
      <c r="E2" s="188"/>
      <c r="F2" s="188"/>
      <c r="G2" s="188"/>
      <c r="H2" s="188" t="s">
        <v>541</v>
      </c>
      <c r="I2" s="188"/>
      <c r="J2" s="188"/>
      <c r="K2" s="188"/>
      <c r="L2" s="188"/>
      <c r="M2" s="188"/>
    </row>
    <row r="3" spans="1:13" s="211" customFormat="1">
      <c r="A3" s="201" t="s">
        <v>539</v>
      </c>
      <c r="B3" s="201" t="s">
        <v>538</v>
      </c>
      <c r="C3" s="201" t="s">
        <v>537</v>
      </c>
      <c r="D3" s="201" t="s">
        <v>536</v>
      </c>
      <c r="E3" s="201" t="s">
        <v>535</v>
      </c>
      <c r="F3" s="201" t="s">
        <v>534</v>
      </c>
      <c r="G3" s="201" t="s">
        <v>533</v>
      </c>
      <c r="H3" s="201" t="s">
        <v>538</v>
      </c>
      <c r="I3" s="201" t="s">
        <v>537</v>
      </c>
      <c r="J3" s="201" t="s">
        <v>536</v>
      </c>
      <c r="K3" s="201" t="s">
        <v>535</v>
      </c>
      <c r="L3" s="201" t="s">
        <v>534</v>
      </c>
      <c r="M3" s="201" t="s">
        <v>533</v>
      </c>
    </row>
    <row r="4" spans="1:13">
      <c r="A4" s="191" t="s">
        <v>532</v>
      </c>
      <c r="B4" s="971">
        <v>163</v>
      </c>
      <c r="C4" s="971">
        <v>334</v>
      </c>
      <c r="D4" s="971">
        <v>372</v>
      </c>
      <c r="E4" s="971">
        <v>393</v>
      </c>
      <c r="F4" s="971">
        <v>470</v>
      </c>
      <c r="G4" s="971">
        <v>416</v>
      </c>
      <c r="H4" s="971">
        <v>285</v>
      </c>
      <c r="I4" s="971">
        <v>283</v>
      </c>
      <c r="J4" s="971">
        <v>310</v>
      </c>
      <c r="K4" s="971">
        <v>320</v>
      </c>
      <c r="L4" s="971">
        <v>353</v>
      </c>
      <c r="M4" s="971">
        <v>399</v>
      </c>
    </row>
    <row r="5" spans="1:13">
      <c r="A5" s="191" t="s">
        <v>531</v>
      </c>
      <c r="B5" s="971">
        <v>263</v>
      </c>
      <c r="C5" s="971">
        <v>402</v>
      </c>
      <c r="D5" s="971">
        <v>443</v>
      </c>
      <c r="E5" s="971">
        <v>1006</v>
      </c>
      <c r="F5" s="971">
        <v>1053</v>
      </c>
      <c r="G5" s="971">
        <v>482</v>
      </c>
      <c r="H5" s="971">
        <v>423</v>
      </c>
      <c r="I5" s="971">
        <v>373</v>
      </c>
      <c r="J5" s="971">
        <v>407</v>
      </c>
      <c r="K5" s="971">
        <v>487</v>
      </c>
      <c r="L5" s="971">
        <v>453</v>
      </c>
      <c r="M5" s="971">
        <v>479</v>
      </c>
    </row>
    <row r="6" spans="1:13">
      <c r="A6" s="191" t="s">
        <v>530</v>
      </c>
      <c r="B6" s="971">
        <v>348</v>
      </c>
      <c r="C6" s="971">
        <v>447</v>
      </c>
      <c r="D6" s="971">
        <v>892</v>
      </c>
      <c r="E6" s="971">
        <v>1049</v>
      </c>
      <c r="F6" s="971">
        <v>1112</v>
      </c>
      <c r="G6" s="971">
        <v>521</v>
      </c>
      <c r="H6" s="971">
        <v>476</v>
      </c>
      <c r="I6" s="971">
        <v>442</v>
      </c>
      <c r="J6" s="971">
        <v>468</v>
      </c>
      <c r="K6" s="971">
        <v>620</v>
      </c>
      <c r="L6" s="971">
        <v>518</v>
      </c>
      <c r="M6" s="971">
        <v>549</v>
      </c>
    </row>
    <row r="7" spans="1:13">
      <c r="A7" s="191" t="s">
        <v>529</v>
      </c>
      <c r="B7" s="971">
        <v>369</v>
      </c>
      <c r="C7" s="971">
        <v>893</v>
      </c>
      <c r="D7" s="971">
        <v>966</v>
      </c>
      <c r="E7" s="971">
        <v>1088</v>
      </c>
      <c r="F7" s="971">
        <v>1172</v>
      </c>
      <c r="G7" s="971">
        <v>570</v>
      </c>
      <c r="H7" s="971">
        <v>530</v>
      </c>
      <c r="I7" s="971">
        <v>487</v>
      </c>
      <c r="J7" s="971">
        <v>521</v>
      </c>
      <c r="K7" s="971">
        <v>638</v>
      </c>
      <c r="L7" s="971">
        <v>539</v>
      </c>
      <c r="M7" s="971">
        <v>577</v>
      </c>
    </row>
    <row r="8" spans="1:13">
      <c r="A8" s="191" t="s">
        <v>528</v>
      </c>
      <c r="B8" s="971">
        <v>445</v>
      </c>
      <c r="C8" s="971">
        <v>930</v>
      </c>
      <c r="D8" s="971">
        <v>1046</v>
      </c>
      <c r="E8" s="971">
        <v>1146</v>
      </c>
      <c r="F8" s="971">
        <v>1231</v>
      </c>
      <c r="G8" s="971">
        <v>592</v>
      </c>
      <c r="H8" s="971">
        <v>586</v>
      </c>
      <c r="I8" s="971">
        <v>492</v>
      </c>
      <c r="J8" s="971">
        <v>515</v>
      </c>
      <c r="K8" s="971">
        <v>642</v>
      </c>
      <c r="L8" s="971">
        <v>554</v>
      </c>
      <c r="M8" s="971">
        <v>594</v>
      </c>
    </row>
    <row r="9" spans="1:13">
      <c r="A9" s="191" t="s">
        <v>527</v>
      </c>
      <c r="B9" s="971">
        <v>849</v>
      </c>
      <c r="C9" s="971">
        <v>932</v>
      </c>
      <c r="D9" s="971">
        <v>1075</v>
      </c>
      <c r="E9" s="971">
        <v>1141</v>
      </c>
      <c r="F9" s="971">
        <v>1221</v>
      </c>
      <c r="G9" s="971">
        <v>1140</v>
      </c>
      <c r="H9" s="971">
        <v>636</v>
      </c>
      <c r="I9" s="971">
        <v>512</v>
      </c>
      <c r="J9" s="971">
        <v>523</v>
      </c>
      <c r="K9" s="971">
        <v>608</v>
      </c>
      <c r="L9" s="971">
        <v>567</v>
      </c>
      <c r="M9" s="971">
        <v>589</v>
      </c>
    </row>
    <row r="10" spans="1:13">
      <c r="A10" s="191" t="s">
        <v>526</v>
      </c>
      <c r="B10" s="971">
        <v>1000</v>
      </c>
      <c r="C10" s="971">
        <v>888</v>
      </c>
      <c r="D10" s="971">
        <v>1021</v>
      </c>
      <c r="E10" s="971">
        <v>1139</v>
      </c>
      <c r="F10" s="971">
        <v>1163</v>
      </c>
      <c r="G10" s="971">
        <v>1125</v>
      </c>
      <c r="H10" s="971">
        <v>654</v>
      </c>
      <c r="I10" s="971">
        <v>498</v>
      </c>
      <c r="J10" s="971">
        <v>507</v>
      </c>
      <c r="K10" s="971">
        <v>560</v>
      </c>
      <c r="L10" s="971">
        <v>565</v>
      </c>
      <c r="M10" s="971">
        <v>564</v>
      </c>
    </row>
    <row r="11" spans="1:13">
      <c r="A11" s="191" t="s">
        <v>525</v>
      </c>
      <c r="B11" s="971">
        <v>957</v>
      </c>
      <c r="C11" s="971">
        <v>956</v>
      </c>
      <c r="D11" s="971">
        <v>1076</v>
      </c>
      <c r="E11" s="971">
        <v>1018</v>
      </c>
      <c r="F11" s="971">
        <v>1099</v>
      </c>
      <c r="G11" s="971">
        <v>1088</v>
      </c>
      <c r="H11" s="971">
        <v>622</v>
      </c>
      <c r="I11" s="971">
        <v>451</v>
      </c>
      <c r="J11" s="971">
        <v>475</v>
      </c>
      <c r="K11" s="971">
        <v>452</v>
      </c>
      <c r="L11" s="971">
        <v>528</v>
      </c>
      <c r="M11" s="971">
        <v>543</v>
      </c>
    </row>
    <row r="12" spans="1:13">
      <c r="A12" s="191" t="s">
        <v>524</v>
      </c>
      <c r="B12" s="971">
        <v>855</v>
      </c>
      <c r="C12" s="971">
        <v>862</v>
      </c>
      <c r="D12" s="971">
        <v>966</v>
      </c>
      <c r="E12" s="971">
        <v>462</v>
      </c>
      <c r="F12" s="971">
        <v>486</v>
      </c>
      <c r="G12" s="971">
        <v>1018</v>
      </c>
      <c r="H12" s="971">
        <v>516</v>
      </c>
      <c r="I12" s="971">
        <v>419</v>
      </c>
      <c r="J12" s="971">
        <v>412</v>
      </c>
      <c r="K12" s="971">
        <v>388</v>
      </c>
      <c r="L12" s="971">
        <v>464</v>
      </c>
      <c r="M12" s="971">
        <v>507</v>
      </c>
    </row>
    <row r="13" spans="1:13">
      <c r="A13" s="191" t="s">
        <v>523</v>
      </c>
      <c r="B13" s="971">
        <v>181</v>
      </c>
      <c r="C13" s="971">
        <v>223</v>
      </c>
      <c r="D13" s="971">
        <v>835</v>
      </c>
      <c r="E13" s="971">
        <v>356</v>
      </c>
      <c r="F13" s="971">
        <v>343</v>
      </c>
      <c r="G13" s="971">
        <v>378</v>
      </c>
      <c r="H13" s="971">
        <v>325</v>
      </c>
      <c r="I13" s="971">
        <v>314</v>
      </c>
      <c r="J13" s="971">
        <v>313</v>
      </c>
      <c r="K13" s="971">
        <v>272</v>
      </c>
      <c r="L13" s="971">
        <v>309</v>
      </c>
      <c r="M13" s="971">
        <v>391</v>
      </c>
    </row>
    <row r="14" spans="1:13">
      <c r="A14" s="191" t="s">
        <v>522</v>
      </c>
      <c r="B14" s="971">
        <v>80</v>
      </c>
      <c r="C14" s="971">
        <v>114</v>
      </c>
      <c r="D14" s="971">
        <v>157</v>
      </c>
      <c r="E14" s="971">
        <v>243</v>
      </c>
      <c r="F14" s="971">
        <v>267</v>
      </c>
      <c r="G14" s="971">
        <v>265</v>
      </c>
      <c r="H14" s="971">
        <v>163</v>
      </c>
      <c r="I14" s="971">
        <v>178</v>
      </c>
      <c r="J14" s="971">
        <v>218</v>
      </c>
      <c r="K14" s="971">
        <v>181</v>
      </c>
      <c r="L14" s="971">
        <v>223</v>
      </c>
      <c r="M14" s="971">
        <v>224</v>
      </c>
    </row>
    <row r="15" spans="1:13">
      <c r="A15" s="191" t="s">
        <v>521</v>
      </c>
      <c r="B15" s="971">
        <v>13</v>
      </c>
      <c r="C15" s="971">
        <v>23</v>
      </c>
      <c r="D15" s="971">
        <v>51</v>
      </c>
      <c r="E15" s="971">
        <v>100</v>
      </c>
      <c r="F15" s="971">
        <v>85</v>
      </c>
      <c r="G15" s="971">
        <v>128</v>
      </c>
      <c r="H15" s="971">
        <v>6</v>
      </c>
      <c r="I15" s="971" t="s">
        <v>67</v>
      </c>
      <c r="J15" s="971">
        <v>19</v>
      </c>
      <c r="K15" s="971">
        <v>7</v>
      </c>
      <c r="L15" s="971">
        <v>35</v>
      </c>
      <c r="M15" s="971">
        <v>18</v>
      </c>
    </row>
    <row r="16" spans="1:13">
      <c r="A16" s="148" t="s">
        <v>230</v>
      </c>
    </row>
    <row r="17" spans="1:1">
      <c r="A17" s="964" t="s">
        <v>1913</v>
      </c>
    </row>
  </sheetData>
  <mergeCells count="1">
    <mergeCell ref="A1:M1"/>
  </mergeCells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04"/>
  <sheetViews>
    <sheetView workbookViewId="0">
      <selection sqref="A1:S1"/>
    </sheetView>
  </sheetViews>
  <sheetFormatPr baseColWidth="10" defaultColWidth="10.125" defaultRowHeight="15"/>
  <cols>
    <col min="1" max="19" width="10.125" style="206"/>
    <col min="20" max="35" width="10.125" style="474"/>
    <col min="36" max="16384" width="10.125" style="206"/>
  </cols>
  <sheetData>
    <row r="1" spans="1:19" ht="17.25" customHeight="1">
      <c r="A1" s="1416" t="s">
        <v>1656</v>
      </c>
      <c r="B1" s="1417"/>
      <c r="C1" s="1417"/>
      <c r="D1" s="1417"/>
      <c r="E1" s="1417"/>
      <c r="F1" s="1417"/>
      <c r="G1" s="1417"/>
      <c r="H1" s="1417"/>
      <c r="I1" s="1417"/>
      <c r="J1" s="1417"/>
      <c r="K1" s="1417"/>
      <c r="L1" s="1417"/>
      <c r="M1" s="1417"/>
      <c r="N1" s="1417"/>
      <c r="O1" s="1417"/>
      <c r="P1" s="1417"/>
      <c r="Q1" s="1417"/>
      <c r="R1" s="1417"/>
      <c r="S1" s="1417"/>
    </row>
    <row r="2" spans="1:19" ht="63.75">
      <c r="A2" s="1418" t="s">
        <v>561</v>
      </c>
      <c r="B2" s="1419"/>
      <c r="C2" s="1419"/>
      <c r="D2" s="1419"/>
      <c r="E2" s="204" t="s">
        <v>552</v>
      </c>
      <c r="F2" s="1418" t="s">
        <v>560</v>
      </c>
      <c r="G2" s="1419"/>
      <c r="H2" s="1419"/>
      <c r="I2" s="1419"/>
      <c r="J2" s="1419"/>
      <c r="K2" s="1419"/>
      <c r="L2" s="1419"/>
      <c r="M2" s="1419"/>
      <c r="N2" s="1419"/>
      <c r="O2" s="1419"/>
      <c r="P2" s="1419"/>
      <c r="Q2" s="1419"/>
      <c r="R2" s="1419"/>
      <c r="S2" s="1419"/>
    </row>
    <row r="3" spans="1:19" ht="38.450000000000003" customHeight="1">
      <c r="A3" s="1419"/>
      <c r="B3" s="1419"/>
      <c r="C3" s="1419"/>
      <c r="D3" s="1419"/>
      <c r="E3" s="205"/>
      <c r="F3" s="1418" t="s">
        <v>559</v>
      </c>
      <c r="G3" s="1419"/>
      <c r="H3" s="1418" t="s">
        <v>558</v>
      </c>
      <c r="I3" s="1419"/>
      <c r="J3" s="1418" t="s">
        <v>557</v>
      </c>
      <c r="K3" s="1419"/>
      <c r="L3" s="1418" t="s">
        <v>556</v>
      </c>
      <c r="M3" s="1419"/>
      <c r="N3" s="1418" t="s">
        <v>555</v>
      </c>
      <c r="O3" s="1419"/>
      <c r="P3" s="1418" t="s">
        <v>554</v>
      </c>
      <c r="Q3" s="1419"/>
      <c r="R3" s="1418" t="s">
        <v>553</v>
      </c>
      <c r="S3" s="1419"/>
    </row>
    <row r="4" spans="1:19" ht="35.450000000000003" customHeight="1">
      <c r="A4" s="1419"/>
      <c r="B4" s="1419"/>
      <c r="C4" s="1419"/>
      <c r="D4" s="1419"/>
      <c r="E4" s="205"/>
      <c r="F4" s="1418" t="s">
        <v>552</v>
      </c>
      <c r="G4" s="1418"/>
      <c r="H4" s="1418"/>
      <c r="I4" s="1418"/>
      <c r="J4" s="1418"/>
      <c r="K4" s="1418"/>
      <c r="L4" s="1418"/>
      <c r="M4" s="1418"/>
      <c r="N4" s="1418"/>
      <c r="O4" s="1418"/>
      <c r="P4" s="1418"/>
      <c r="Q4" s="1418"/>
      <c r="R4" s="1418"/>
      <c r="S4" s="1418"/>
    </row>
    <row r="5" spans="1:19">
      <c r="A5" s="1419"/>
      <c r="B5" s="1419"/>
      <c r="C5" s="1419"/>
      <c r="D5" s="1419"/>
      <c r="E5" s="204" t="s">
        <v>66</v>
      </c>
      <c r="F5" s="204" t="s">
        <v>66</v>
      </c>
      <c r="G5" s="204" t="s">
        <v>551</v>
      </c>
      <c r="H5" s="204" t="s">
        <v>66</v>
      </c>
      <c r="I5" s="204" t="s">
        <v>551</v>
      </c>
      <c r="J5" s="204" t="s">
        <v>66</v>
      </c>
      <c r="K5" s="204" t="s">
        <v>551</v>
      </c>
      <c r="L5" s="204" t="s">
        <v>66</v>
      </c>
      <c r="M5" s="204" t="s">
        <v>551</v>
      </c>
      <c r="N5" s="204" t="s">
        <v>66</v>
      </c>
      <c r="O5" s="204" t="s">
        <v>551</v>
      </c>
      <c r="P5" s="204" t="s">
        <v>66</v>
      </c>
      <c r="Q5" s="204" t="s">
        <v>551</v>
      </c>
      <c r="R5" s="204" t="s">
        <v>66</v>
      </c>
      <c r="S5" s="204" t="s">
        <v>551</v>
      </c>
    </row>
    <row r="6" spans="1:19" s="972" customFormat="1">
      <c r="A6" s="1420" t="s">
        <v>216</v>
      </c>
      <c r="B6" s="1420"/>
      <c r="C6" s="1420"/>
      <c r="D6" s="1420"/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</row>
    <row r="7" spans="1:19" s="970" customFormat="1" ht="15" customHeight="1">
      <c r="A7" s="1414" t="s">
        <v>546</v>
      </c>
      <c r="B7" s="1414"/>
      <c r="C7" s="202" t="s">
        <v>3</v>
      </c>
      <c r="D7" s="202" t="s">
        <v>8</v>
      </c>
      <c r="E7" s="617">
        <v>698</v>
      </c>
      <c r="F7" s="616">
        <v>7</v>
      </c>
      <c r="G7" s="616">
        <v>1</v>
      </c>
      <c r="H7" s="616">
        <v>4</v>
      </c>
      <c r="I7" s="616">
        <v>0.6</v>
      </c>
      <c r="J7" s="616">
        <v>78</v>
      </c>
      <c r="K7" s="616">
        <v>11.2</v>
      </c>
      <c r="L7" s="616">
        <v>340</v>
      </c>
      <c r="M7" s="616">
        <v>48.7</v>
      </c>
      <c r="N7" s="616">
        <v>16</v>
      </c>
      <c r="O7" s="616">
        <v>2.2999999999999998</v>
      </c>
      <c r="P7" s="616">
        <v>253</v>
      </c>
      <c r="Q7" s="616">
        <v>36.200000000000003</v>
      </c>
      <c r="R7" s="616" t="s">
        <v>124</v>
      </c>
      <c r="S7" s="616" t="s">
        <v>124</v>
      </c>
    </row>
    <row r="8" spans="1:19" s="970" customFormat="1">
      <c r="A8" s="1414"/>
      <c r="B8" s="1414"/>
      <c r="C8" s="203"/>
      <c r="D8" s="202" t="s">
        <v>6</v>
      </c>
      <c r="E8" s="617">
        <v>39</v>
      </c>
      <c r="F8" s="616" t="s">
        <v>124</v>
      </c>
      <c r="G8" s="616" t="s">
        <v>124</v>
      </c>
      <c r="H8" s="616" t="s">
        <v>67</v>
      </c>
      <c r="I8" s="616">
        <v>5.0999999999999996</v>
      </c>
      <c r="J8" s="616">
        <v>10</v>
      </c>
      <c r="K8" s="616">
        <v>25.6</v>
      </c>
      <c r="L8" s="616">
        <v>16</v>
      </c>
      <c r="M8" s="616">
        <v>41</v>
      </c>
      <c r="N8" s="616" t="s">
        <v>67</v>
      </c>
      <c r="O8" s="616">
        <v>5.0999999999999996</v>
      </c>
      <c r="P8" s="616">
        <v>8</v>
      </c>
      <c r="Q8" s="616">
        <v>20.5</v>
      </c>
      <c r="R8" s="616" t="s">
        <v>67</v>
      </c>
      <c r="S8" s="616">
        <v>2.6</v>
      </c>
    </row>
    <row r="9" spans="1:19" s="970" customFormat="1">
      <c r="A9" s="1414"/>
      <c r="B9" s="1414"/>
      <c r="C9" s="203"/>
      <c r="D9" s="202" t="s">
        <v>7</v>
      </c>
      <c r="E9" s="617">
        <v>737</v>
      </c>
      <c r="F9" s="616">
        <v>7</v>
      </c>
      <c r="G9" s="616">
        <v>0.9</v>
      </c>
      <c r="H9" s="616">
        <v>6</v>
      </c>
      <c r="I9" s="616">
        <v>0.8</v>
      </c>
      <c r="J9" s="616">
        <v>88</v>
      </c>
      <c r="K9" s="616">
        <v>11.9</v>
      </c>
      <c r="L9" s="616">
        <v>356</v>
      </c>
      <c r="M9" s="616">
        <v>48.3</v>
      </c>
      <c r="N9" s="616">
        <v>18</v>
      </c>
      <c r="O9" s="616">
        <v>2.4</v>
      </c>
      <c r="P9" s="616">
        <v>261</v>
      </c>
      <c r="Q9" s="616">
        <v>35.4</v>
      </c>
      <c r="R9" s="616" t="s">
        <v>67</v>
      </c>
      <c r="S9" s="616">
        <v>0.1</v>
      </c>
    </row>
    <row r="10" spans="1:19" s="970" customFormat="1">
      <c r="A10" s="1414"/>
      <c r="B10" s="1414"/>
      <c r="C10" s="202" t="s">
        <v>4</v>
      </c>
      <c r="D10" s="202" t="s">
        <v>8</v>
      </c>
      <c r="E10" s="617">
        <v>524</v>
      </c>
      <c r="F10" s="616" t="s">
        <v>67</v>
      </c>
      <c r="G10" s="616">
        <v>0.2</v>
      </c>
      <c r="H10" s="616" t="s">
        <v>67</v>
      </c>
      <c r="I10" s="616">
        <v>0.4</v>
      </c>
      <c r="J10" s="616">
        <v>62</v>
      </c>
      <c r="K10" s="616">
        <v>11.8</v>
      </c>
      <c r="L10" s="616">
        <v>279</v>
      </c>
      <c r="M10" s="616">
        <v>53.2</v>
      </c>
      <c r="N10" s="616">
        <v>11</v>
      </c>
      <c r="O10" s="616">
        <v>2.1</v>
      </c>
      <c r="P10" s="616">
        <v>169</v>
      </c>
      <c r="Q10" s="616">
        <v>32.299999999999997</v>
      </c>
      <c r="R10" s="616" t="s">
        <v>124</v>
      </c>
      <c r="S10" s="616" t="s">
        <v>124</v>
      </c>
    </row>
    <row r="11" spans="1:19" s="970" customFormat="1">
      <c r="A11" s="1414"/>
      <c r="B11" s="1414"/>
      <c r="C11" s="203"/>
      <c r="D11" s="202" t="s">
        <v>6</v>
      </c>
      <c r="E11" s="617">
        <v>40</v>
      </c>
      <c r="F11" s="616" t="s">
        <v>124</v>
      </c>
      <c r="G11" s="616" t="s">
        <v>124</v>
      </c>
      <c r="H11" s="616" t="s">
        <v>67</v>
      </c>
      <c r="I11" s="616">
        <v>2.5</v>
      </c>
      <c r="J11" s="616">
        <v>7</v>
      </c>
      <c r="K11" s="616">
        <v>17.5</v>
      </c>
      <c r="L11" s="616">
        <v>27</v>
      </c>
      <c r="M11" s="616">
        <v>67.5</v>
      </c>
      <c r="N11" s="616" t="s">
        <v>124</v>
      </c>
      <c r="O11" s="616" t="s">
        <v>124</v>
      </c>
      <c r="P11" s="616">
        <v>5</v>
      </c>
      <c r="Q11" s="616">
        <v>12.5</v>
      </c>
      <c r="R11" s="616" t="s">
        <v>124</v>
      </c>
      <c r="S11" s="616" t="s">
        <v>124</v>
      </c>
    </row>
    <row r="12" spans="1:19" s="970" customFormat="1">
      <c r="A12" s="1414"/>
      <c r="B12" s="1414"/>
      <c r="C12" s="203"/>
      <c r="D12" s="202" t="s">
        <v>7</v>
      </c>
      <c r="E12" s="617">
        <v>564</v>
      </c>
      <c r="F12" s="616" t="s">
        <v>67</v>
      </c>
      <c r="G12" s="616">
        <v>0.2</v>
      </c>
      <c r="H12" s="616">
        <v>3</v>
      </c>
      <c r="I12" s="616">
        <v>0.5</v>
      </c>
      <c r="J12" s="616">
        <v>69</v>
      </c>
      <c r="K12" s="616">
        <v>12.2</v>
      </c>
      <c r="L12" s="616">
        <v>306</v>
      </c>
      <c r="M12" s="616">
        <v>54.3</v>
      </c>
      <c r="N12" s="616">
        <v>11</v>
      </c>
      <c r="O12" s="616">
        <v>2</v>
      </c>
      <c r="P12" s="616">
        <v>174</v>
      </c>
      <c r="Q12" s="616">
        <v>30.9</v>
      </c>
      <c r="R12" s="616" t="s">
        <v>124</v>
      </c>
      <c r="S12" s="616" t="s">
        <v>124</v>
      </c>
    </row>
    <row r="13" spans="1:19" s="970" customFormat="1">
      <c r="A13" s="1414"/>
      <c r="B13" s="1414"/>
      <c r="C13" s="202" t="s">
        <v>7</v>
      </c>
      <c r="D13" s="202" t="s">
        <v>8</v>
      </c>
      <c r="E13" s="617">
        <v>1222</v>
      </c>
      <c r="F13" s="616">
        <v>8</v>
      </c>
      <c r="G13" s="616">
        <v>0.7</v>
      </c>
      <c r="H13" s="616">
        <v>6</v>
      </c>
      <c r="I13" s="616">
        <v>0.5</v>
      </c>
      <c r="J13" s="616">
        <v>140</v>
      </c>
      <c r="K13" s="616">
        <v>11.5</v>
      </c>
      <c r="L13" s="616">
        <v>619</v>
      </c>
      <c r="M13" s="616">
        <v>50.7</v>
      </c>
      <c r="N13" s="616">
        <v>27</v>
      </c>
      <c r="O13" s="616">
        <v>2.2000000000000002</v>
      </c>
      <c r="P13" s="616">
        <v>422</v>
      </c>
      <c r="Q13" s="616">
        <v>34.5</v>
      </c>
      <c r="R13" s="616" t="s">
        <v>124</v>
      </c>
      <c r="S13" s="616" t="s">
        <v>124</v>
      </c>
    </row>
    <row r="14" spans="1:19" s="970" customFormat="1">
      <c r="A14" s="1414"/>
      <c r="B14" s="1414"/>
      <c r="C14" s="973"/>
      <c r="D14" s="202" t="s">
        <v>6</v>
      </c>
      <c r="E14" s="617">
        <v>79</v>
      </c>
      <c r="F14" s="616" t="s">
        <v>124</v>
      </c>
      <c r="G14" s="616" t="s">
        <v>124</v>
      </c>
      <c r="H14" s="616">
        <v>3</v>
      </c>
      <c r="I14" s="616">
        <v>3.8</v>
      </c>
      <c r="J14" s="616">
        <v>17</v>
      </c>
      <c r="K14" s="616">
        <v>21.5</v>
      </c>
      <c r="L14" s="616">
        <v>43</v>
      </c>
      <c r="M14" s="616">
        <v>54.4</v>
      </c>
      <c r="N14" s="616" t="s">
        <v>67</v>
      </c>
      <c r="O14" s="616">
        <v>2.5</v>
      </c>
      <c r="P14" s="616">
        <v>13</v>
      </c>
      <c r="Q14" s="616">
        <v>16.5</v>
      </c>
      <c r="R14" s="616" t="s">
        <v>67</v>
      </c>
      <c r="S14" s="616">
        <v>1.3</v>
      </c>
    </row>
    <row r="15" spans="1:19" s="970" customFormat="1">
      <c r="A15" s="1414"/>
      <c r="B15" s="1414"/>
      <c r="C15" s="973"/>
      <c r="D15" s="202" t="s">
        <v>7</v>
      </c>
      <c r="E15" s="617">
        <v>1301</v>
      </c>
      <c r="F15" s="616">
        <v>8</v>
      </c>
      <c r="G15" s="616">
        <v>0.6</v>
      </c>
      <c r="H15" s="616">
        <v>9</v>
      </c>
      <c r="I15" s="616">
        <v>0.7</v>
      </c>
      <c r="J15" s="616">
        <v>157</v>
      </c>
      <c r="K15" s="616">
        <v>12.1</v>
      </c>
      <c r="L15" s="616">
        <v>662</v>
      </c>
      <c r="M15" s="616">
        <v>50.9</v>
      </c>
      <c r="N15" s="616">
        <v>29</v>
      </c>
      <c r="O15" s="616">
        <v>2.2000000000000002</v>
      </c>
      <c r="P15" s="616">
        <v>435</v>
      </c>
      <c r="Q15" s="616">
        <v>33.4</v>
      </c>
      <c r="R15" s="616" t="s">
        <v>67</v>
      </c>
      <c r="S15" s="616">
        <v>0.1</v>
      </c>
    </row>
    <row r="16" spans="1:19" s="970" customFormat="1" ht="15" customHeight="1">
      <c r="A16" s="1414" t="s">
        <v>651</v>
      </c>
      <c r="B16" s="1414"/>
      <c r="C16" s="202" t="s">
        <v>3</v>
      </c>
      <c r="D16" s="202" t="s">
        <v>8</v>
      </c>
      <c r="E16" s="617">
        <v>33</v>
      </c>
      <c r="F16" s="616" t="s">
        <v>124</v>
      </c>
      <c r="G16" s="616" t="s">
        <v>124</v>
      </c>
      <c r="H16" s="616" t="s">
        <v>124</v>
      </c>
      <c r="I16" s="616" t="s">
        <v>124</v>
      </c>
      <c r="J16" s="616">
        <v>4</v>
      </c>
      <c r="K16" s="616">
        <v>12.1</v>
      </c>
      <c r="L16" s="616">
        <v>22</v>
      </c>
      <c r="M16" s="616">
        <v>66.7</v>
      </c>
      <c r="N16" s="616">
        <v>3</v>
      </c>
      <c r="O16" s="616">
        <v>9.1</v>
      </c>
      <c r="P16" s="616">
        <v>3</v>
      </c>
      <c r="Q16" s="616">
        <v>9.1</v>
      </c>
      <c r="R16" s="616" t="s">
        <v>67</v>
      </c>
      <c r="S16" s="616">
        <v>3</v>
      </c>
    </row>
    <row r="17" spans="1:19" s="970" customFormat="1">
      <c r="A17" s="1414"/>
      <c r="B17" s="1414"/>
      <c r="C17" s="203"/>
      <c r="D17" s="202" t="s">
        <v>6</v>
      </c>
      <c r="E17" s="617" t="s">
        <v>124</v>
      </c>
      <c r="F17" s="616" t="s">
        <v>124</v>
      </c>
      <c r="G17" s="616" t="s">
        <v>124</v>
      </c>
      <c r="H17" s="616" t="s">
        <v>124</v>
      </c>
      <c r="I17" s="616" t="s">
        <v>124</v>
      </c>
      <c r="J17" s="616" t="s">
        <v>124</v>
      </c>
      <c r="K17" s="616" t="s">
        <v>124</v>
      </c>
      <c r="L17" s="616" t="s">
        <v>124</v>
      </c>
      <c r="M17" s="616" t="s">
        <v>124</v>
      </c>
      <c r="N17" s="616" t="s">
        <v>124</v>
      </c>
      <c r="O17" s="616" t="s">
        <v>124</v>
      </c>
      <c r="P17" s="616" t="s">
        <v>124</v>
      </c>
      <c r="Q17" s="616" t="s">
        <v>124</v>
      </c>
      <c r="R17" s="616" t="s">
        <v>124</v>
      </c>
      <c r="S17" s="616" t="s">
        <v>124</v>
      </c>
    </row>
    <row r="18" spans="1:19" s="970" customFormat="1">
      <c r="A18" s="1414"/>
      <c r="B18" s="1414"/>
      <c r="C18" s="203"/>
      <c r="D18" s="202" t="s">
        <v>7</v>
      </c>
      <c r="E18" s="617">
        <v>33</v>
      </c>
      <c r="F18" s="616" t="s">
        <v>124</v>
      </c>
      <c r="G18" s="616" t="s">
        <v>124</v>
      </c>
      <c r="H18" s="616" t="s">
        <v>124</v>
      </c>
      <c r="I18" s="616" t="s">
        <v>124</v>
      </c>
      <c r="J18" s="616">
        <v>4</v>
      </c>
      <c r="K18" s="616">
        <v>12.1</v>
      </c>
      <c r="L18" s="616">
        <v>22</v>
      </c>
      <c r="M18" s="616">
        <v>66.7</v>
      </c>
      <c r="N18" s="616">
        <v>3</v>
      </c>
      <c r="O18" s="616">
        <v>9.1</v>
      </c>
      <c r="P18" s="616">
        <v>3</v>
      </c>
      <c r="Q18" s="616">
        <v>9.1</v>
      </c>
      <c r="R18" s="616" t="s">
        <v>67</v>
      </c>
      <c r="S18" s="616">
        <v>3</v>
      </c>
    </row>
    <row r="19" spans="1:19" s="970" customFormat="1">
      <c r="A19" s="1414"/>
      <c r="B19" s="1414"/>
      <c r="C19" s="202" t="s">
        <v>4</v>
      </c>
      <c r="D19" s="202" t="s">
        <v>8</v>
      </c>
      <c r="E19" s="617">
        <v>253</v>
      </c>
      <c r="F19" s="616" t="s">
        <v>124</v>
      </c>
      <c r="G19" s="616" t="s">
        <v>124</v>
      </c>
      <c r="H19" s="616" t="s">
        <v>124</v>
      </c>
      <c r="I19" s="616" t="s">
        <v>124</v>
      </c>
      <c r="J19" s="616">
        <v>19</v>
      </c>
      <c r="K19" s="616">
        <v>7.5</v>
      </c>
      <c r="L19" s="616">
        <v>180</v>
      </c>
      <c r="M19" s="616">
        <v>71.099999999999994</v>
      </c>
      <c r="N19" s="616">
        <v>12</v>
      </c>
      <c r="O19" s="616">
        <v>4.7</v>
      </c>
      <c r="P19" s="616">
        <v>41</v>
      </c>
      <c r="Q19" s="616">
        <v>16.2</v>
      </c>
      <c r="R19" s="616" t="s">
        <v>67</v>
      </c>
      <c r="S19" s="616">
        <v>0.4</v>
      </c>
    </row>
    <row r="20" spans="1:19" s="970" customFormat="1">
      <c r="A20" s="1414"/>
      <c r="B20" s="1414"/>
      <c r="C20" s="203"/>
      <c r="D20" s="202" t="s">
        <v>6</v>
      </c>
      <c r="E20" s="617">
        <v>7</v>
      </c>
      <c r="F20" s="616" t="s">
        <v>124</v>
      </c>
      <c r="G20" s="616" t="s">
        <v>124</v>
      </c>
      <c r="H20" s="616" t="s">
        <v>124</v>
      </c>
      <c r="I20" s="616" t="s">
        <v>124</v>
      </c>
      <c r="J20" s="616" t="s">
        <v>67</v>
      </c>
      <c r="K20" s="616">
        <v>28.6</v>
      </c>
      <c r="L20" s="616">
        <v>3</v>
      </c>
      <c r="M20" s="616">
        <v>42.9</v>
      </c>
      <c r="N20" s="616" t="s">
        <v>67</v>
      </c>
      <c r="O20" s="616">
        <v>14.3</v>
      </c>
      <c r="P20" s="616" t="s">
        <v>124</v>
      </c>
      <c r="Q20" s="616" t="s">
        <v>124</v>
      </c>
      <c r="R20" s="616" t="s">
        <v>67</v>
      </c>
      <c r="S20" s="616">
        <v>14.3</v>
      </c>
    </row>
    <row r="21" spans="1:19" s="970" customFormat="1">
      <c r="A21" s="1414"/>
      <c r="B21" s="1414"/>
      <c r="C21" s="203"/>
      <c r="D21" s="202" t="s">
        <v>7</v>
      </c>
      <c r="E21" s="617">
        <v>260</v>
      </c>
      <c r="F21" s="616" t="s">
        <v>124</v>
      </c>
      <c r="G21" s="616" t="s">
        <v>124</v>
      </c>
      <c r="H21" s="616" t="s">
        <v>124</v>
      </c>
      <c r="I21" s="616" t="s">
        <v>124</v>
      </c>
      <c r="J21" s="616">
        <v>21</v>
      </c>
      <c r="K21" s="616">
        <v>8.1</v>
      </c>
      <c r="L21" s="616">
        <v>183</v>
      </c>
      <c r="M21" s="616">
        <v>70.400000000000006</v>
      </c>
      <c r="N21" s="616">
        <v>13</v>
      </c>
      <c r="O21" s="616">
        <v>5</v>
      </c>
      <c r="P21" s="616">
        <v>41</v>
      </c>
      <c r="Q21" s="616">
        <v>15.8</v>
      </c>
      <c r="R21" s="616" t="s">
        <v>67</v>
      </c>
      <c r="S21" s="616">
        <v>0.8</v>
      </c>
    </row>
    <row r="22" spans="1:19" s="970" customFormat="1">
      <c r="A22" s="1414"/>
      <c r="B22" s="1414"/>
      <c r="C22" s="202" t="s">
        <v>7</v>
      </c>
      <c r="D22" s="202" t="s">
        <v>8</v>
      </c>
      <c r="E22" s="617">
        <v>286</v>
      </c>
      <c r="F22" s="616" t="s">
        <v>124</v>
      </c>
      <c r="G22" s="616" t="s">
        <v>124</v>
      </c>
      <c r="H22" s="616" t="s">
        <v>124</v>
      </c>
      <c r="I22" s="616" t="s">
        <v>124</v>
      </c>
      <c r="J22" s="616">
        <v>23</v>
      </c>
      <c r="K22" s="616">
        <v>8</v>
      </c>
      <c r="L22" s="616">
        <v>202</v>
      </c>
      <c r="M22" s="616">
        <v>70.599999999999994</v>
      </c>
      <c r="N22" s="616">
        <v>15</v>
      </c>
      <c r="O22" s="616">
        <v>5.2</v>
      </c>
      <c r="P22" s="616">
        <v>44</v>
      </c>
      <c r="Q22" s="616">
        <v>15.4</v>
      </c>
      <c r="R22" s="616" t="s">
        <v>67</v>
      </c>
      <c r="S22" s="616">
        <v>0.7</v>
      </c>
    </row>
    <row r="23" spans="1:19" s="970" customFormat="1">
      <c r="A23" s="1414"/>
      <c r="B23" s="1414"/>
      <c r="C23" s="973"/>
      <c r="D23" s="202" t="s">
        <v>6</v>
      </c>
      <c r="E23" s="617">
        <v>7</v>
      </c>
      <c r="F23" s="616" t="s">
        <v>124</v>
      </c>
      <c r="G23" s="616" t="s">
        <v>124</v>
      </c>
      <c r="H23" s="616" t="s">
        <v>124</v>
      </c>
      <c r="I23" s="616" t="s">
        <v>124</v>
      </c>
      <c r="J23" s="616" t="s">
        <v>67</v>
      </c>
      <c r="K23" s="616">
        <v>28.6</v>
      </c>
      <c r="L23" s="616">
        <v>3</v>
      </c>
      <c r="M23" s="616">
        <v>42.9</v>
      </c>
      <c r="N23" s="616" t="s">
        <v>67</v>
      </c>
      <c r="O23" s="616">
        <v>14.3</v>
      </c>
      <c r="P23" s="616" t="s">
        <v>124</v>
      </c>
      <c r="Q23" s="616" t="s">
        <v>124</v>
      </c>
      <c r="R23" s="616" t="s">
        <v>67</v>
      </c>
      <c r="S23" s="616">
        <v>14.3</v>
      </c>
    </row>
    <row r="24" spans="1:19" s="970" customFormat="1">
      <c r="A24" s="1414"/>
      <c r="B24" s="1414"/>
      <c r="C24" s="973"/>
      <c r="D24" s="202" t="s">
        <v>7</v>
      </c>
      <c r="E24" s="617">
        <v>293</v>
      </c>
      <c r="F24" s="616" t="s">
        <v>124</v>
      </c>
      <c r="G24" s="616" t="s">
        <v>124</v>
      </c>
      <c r="H24" s="616" t="s">
        <v>124</v>
      </c>
      <c r="I24" s="616" t="s">
        <v>124</v>
      </c>
      <c r="J24" s="616">
        <v>25</v>
      </c>
      <c r="K24" s="616">
        <v>8.5</v>
      </c>
      <c r="L24" s="616">
        <v>205</v>
      </c>
      <c r="M24" s="616">
        <v>70</v>
      </c>
      <c r="N24" s="616">
        <v>16</v>
      </c>
      <c r="O24" s="616">
        <v>5.5</v>
      </c>
      <c r="P24" s="616">
        <v>44</v>
      </c>
      <c r="Q24" s="616">
        <v>15</v>
      </c>
      <c r="R24" s="616">
        <v>3</v>
      </c>
      <c r="S24" s="616">
        <v>1</v>
      </c>
    </row>
    <row r="25" spans="1:19" s="970" customFormat="1" ht="15" customHeight="1">
      <c r="A25" s="1414" t="s">
        <v>650</v>
      </c>
      <c r="B25" s="1414"/>
      <c r="C25" s="202" t="s">
        <v>3</v>
      </c>
      <c r="D25" s="202" t="s">
        <v>8</v>
      </c>
      <c r="E25" s="617">
        <v>256</v>
      </c>
      <c r="F25" s="616">
        <v>12</v>
      </c>
      <c r="G25" s="616">
        <v>4.7</v>
      </c>
      <c r="H25" s="616">
        <v>28</v>
      </c>
      <c r="I25" s="616">
        <v>10.9</v>
      </c>
      <c r="J25" s="616">
        <v>62</v>
      </c>
      <c r="K25" s="616">
        <v>24.2</v>
      </c>
      <c r="L25" s="616">
        <v>152</v>
      </c>
      <c r="M25" s="616">
        <v>59.4</v>
      </c>
      <c r="N25" s="616" t="s">
        <v>124</v>
      </c>
      <c r="O25" s="616" t="s">
        <v>124</v>
      </c>
      <c r="P25" s="616" t="s">
        <v>124</v>
      </c>
      <c r="Q25" s="616" t="s">
        <v>124</v>
      </c>
      <c r="R25" s="616" t="s">
        <v>67</v>
      </c>
      <c r="S25" s="616">
        <v>0.8</v>
      </c>
    </row>
    <row r="26" spans="1:19" s="970" customFormat="1">
      <c r="A26" s="1414"/>
      <c r="B26" s="1414"/>
      <c r="C26" s="203"/>
      <c r="D26" s="202" t="s">
        <v>6</v>
      </c>
      <c r="E26" s="617">
        <v>39</v>
      </c>
      <c r="F26" s="616" t="s">
        <v>67</v>
      </c>
      <c r="G26" s="616">
        <v>5.0999999999999996</v>
      </c>
      <c r="H26" s="616">
        <v>6</v>
      </c>
      <c r="I26" s="616">
        <v>15.4</v>
      </c>
      <c r="J26" s="616">
        <v>15</v>
      </c>
      <c r="K26" s="616">
        <v>38.5</v>
      </c>
      <c r="L26" s="616">
        <v>15</v>
      </c>
      <c r="M26" s="616">
        <v>38.5</v>
      </c>
      <c r="N26" s="616" t="s">
        <v>124</v>
      </c>
      <c r="O26" s="616" t="s">
        <v>124</v>
      </c>
      <c r="P26" s="616" t="s">
        <v>124</v>
      </c>
      <c r="Q26" s="616" t="s">
        <v>124</v>
      </c>
      <c r="R26" s="616" t="s">
        <v>67</v>
      </c>
      <c r="S26" s="616">
        <v>2.6</v>
      </c>
    </row>
    <row r="27" spans="1:19" s="970" customFormat="1">
      <c r="A27" s="1414"/>
      <c r="B27" s="1414"/>
      <c r="C27" s="203"/>
      <c r="D27" s="202" t="s">
        <v>7</v>
      </c>
      <c r="E27" s="617">
        <v>295</v>
      </c>
      <c r="F27" s="616">
        <v>14</v>
      </c>
      <c r="G27" s="616">
        <v>4.7</v>
      </c>
      <c r="H27" s="616">
        <v>34</v>
      </c>
      <c r="I27" s="616">
        <v>11.5</v>
      </c>
      <c r="J27" s="616">
        <v>77</v>
      </c>
      <c r="K27" s="616">
        <v>26.1</v>
      </c>
      <c r="L27" s="616">
        <v>167</v>
      </c>
      <c r="M27" s="616">
        <v>56.6</v>
      </c>
      <c r="N27" s="616" t="s">
        <v>124</v>
      </c>
      <c r="O27" s="616" t="s">
        <v>124</v>
      </c>
      <c r="P27" s="616" t="s">
        <v>124</v>
      </c>
      <c r="Q27" s="616" t="s">
        <v>124</v>
      </c>
      <c r="R27" s="616">
        <v>3</v>
      </c>
      <c r="S27" s="616">
        <v>1</v>
      </c>
    </row>
    <row r="28" spans="1:19" s="970" customFormat="1">
      <c r="A28" s="1414"/>
      <c r="B28" s="1414"/>
      <c r="C28" s="202" t="s">
        <v>4</v>
      </c>
      <c r="D28" s="202" t="s">
        <v>8</v>
      </c>
      <c r="E28" s="617">
        <v>190</v>
      </c>
      <c r="F28" s="616">
        <v>10</v>
      </c>
      <c r="G28" s="616">
        <v>5.3</v>
      </c>
      <c r="H28" s="616">
        <v>23</v>
      </c>
      <c r="I28" s="616">
        <v>12.1</v>
      </c>
      <c r="J28" s="616">
        <v>40</v>
      </c>
      <c r="K28" s="616">
        <v>21.1</v>
      </c>
      <c r="L28" s="616">
        <v>117</v>
      </c>
      <c r="M28" s="616">
        <v>61.6</v>
      </c>
      <c r="N28" s="616" t="s">
        <v>124</v>
      </c>
      <c r="O28" s="616" t="s">
        <v>124</v>
      </c>
      <c r="P28" s="616" t="s">
        <v>124</v>
      </c>
      <c r="Q28" s="616" t="s">
        <v>124</v>
      </c>
      <c r="R28" s="616" t="s">
        <v>124</v>
      </c>
      <c r="S28" s="616" t="s">
        <v>124</v>
      </c>
    </row>
    <row r="29" spans="1:19" s="970" customFormat="1">
      <c r="A29" s="1414"/>
      <c r="B29" s="1414"/>
      <c r="C29" s="203"/>
      <c r="D29" s="202" t="s">
        <v>6</v>
      </c>
      <c r="E29" s="617">
        <v>23</v>
      </c>
      <c r="F29" s="616" t="s">
        <v>67</v>
      </c>
      <c r="G29" s="616">
        <v>4.3</v>
      </c>
      <c r="H29" s="616">
        <v>6</v>
      </c>
      <c r="I29" s="616">
        <v>26.1</v>
      </c>
      <c r="J29" s="616">
        <v>6</v>
      </c>
      <c r="K29" s="616">
        <v>26.1</v>
      </c>
      <c r="L29" s="616">
        <v>9</v>
      </c>
      <c r="M29" s="616">
        <v>39.1</v>
      </c>
      <c r="N29" s="616" t="s">
        <v>124</v>
      </c>
      <c r="O29" s="616" t="s">
        <v>124</v>
      </c>
      <c r="P29" s="616" t="s">
        <v>124</v>
      </c>
      <c r="Q29" s="616" t="s">
        <v>124</v>
      </c>
      <c r="R29" s="616" t="s">
        <v>67</v>
      </c>
      <c r="S29" s="616">
        <v>4.3</v>
      </c>
    </row>
    <row r="30" spans="1:19" s="970" customFormat="1">
      <c r="A30" s="1414"/>
      <c r="B30" s="1414"/>
      <c r="C30" s="203"/>
      <c r="D30" s="202" t="s">
        <v>7</v>
      </c>
      <c r="E30" s="617">
        <v>213</v>
      </c>
      <c r="F30" s="616">
        <v>11</v>
      </c>
      <c r="G30" s="616">
        <v>5.2</v>
      </c>
      <c r="H30" s="616">
        <v>29</v>
      </c>
      <c r="I30" s="616">
        <v>13.6</v>
      </c>
      <c r="J30" s="616">
        <v>46</v>
      </c>
      <c r="K30" s="616">
        <v>21.6</v>
      </c>
      <c r="L30" s="616">
        <v>126</v>
      </c>
      <c r="M30" s="616">
        <v>59.2</v>
      </c>
      <c r="N30" s="616" t="s">
        <v>124</v>
      </c>
      <c r="O30" s="616" t="s">
        <v>124</v>
      </c>
      <c r="P30" s="616" t="s">
        <v>124</v>
      </c>
      <c r="Q30" s="616" t="s">
        <v>124</v>
      </c>
      <c r="R30" s="616" t="s">
        <v>67</v>
      </c>
      <c r="S30" s="616">
        <v>0.5</v>
      </c>
    </row>
    <row r="31" spans="1:19" s="970" customFormat="1">
      <c r="A31" s="1414"/>
      <c r="B31" s="1414"/>
      <c r="C31" s="202" t="s">
        <v>7</v>
      </c>
      <c r="D31" s="202" t="s">
        <v>8</v>
      </c>
      <c r="E31" s="617">
        <v>446</v>
      </c>
      <c r="F31" s="616">
        <v>22</v>
      </c>
      <c r="G31" s="616">
        <v>4.9000000000000004</v>
      </c>
      <c r="H31" s="616">
        <v>51</v>
      </c>
      <c r="I31" s="616">
        <v>11.4</v>
      </c>
      <c r="J31" s="616">
        <v>102</v>
      </c>
      <c r="K31" s="616">
        <v>22.9</v>
      </c>
      <c r="L31" s="616">
        <v>269</v>
      </c>
      <c r="M31" s="616">
        <v>60.3</v>
      </c>
      <c r="N31" s="616" t="s">
        <v>124</v>
      </c>
      <c r="O31" s="616" t="s">
        <v>124</v>
      </c>
      <c r="P31" s="616" t="s">
        <v>124</v>
      </c>
      <c r="Q31" s="616" t="s">
        <v>124</v>
      </c>
      <c r="R31" s="616" t="s">
        <v>67</v>
      </c>
      <c r="S31" s="616">
        <v>0.4</v>
      </c>
    </row>
    <row r="32" spans="1:19" s="970" customFormat="1">
      <c r="A32" s="1414"/>
      <c r="B32" s="1414"/>
      <c r="C32" s="973"/>
      <c r="D32" s="202" t="s">
        <v>6</v>
      </c>
      <c r="E32" s="617">
        <v>62</v>
      </c>
      <c r="F32" s="616">
        <v>3</v>
      </c>
      <c r="G32" s="616">
        <v>4.8</v>
      </c>
      <c r="H32" s="616">
        <v>12</v>
      </c>
      <c r="I32" s="616">
        <v>19.399999999999999</v>
      </c>
      <c r="J32" s="616">
        <v>21</v>
      </c>
      <c r="K32" s="616">
        <v>33.9</v>
      </c>
      <c r="L32" s="616">
        <v>24</v>
      </c>
      <c r="M32" s="616">
        <v>38.700000000000003</v>
      </c>
      <c r="N32" s="616" t="s">
        <v>124</v>
      </c>
      <c r="O32" s="616" t="s">
        <v>124</v>
      </c>
      <c r="P32" s="616" t="s">
        <v>124</v>
      </c>
      <c r="Q32" s="616" t="s">
        <v>124</v>
      </c>
      <c r="R32" s="616" t="s">
        <v>67</v>
      </c>
      <c r="S32" s="616">
        <v>3.2</v>
      </c>
    </row>
    <row r="33" spans="1:19" s="970" customFormat="1">
      <c r="A33" s="1414"/>
      <c r="B33" s="1414"/>
      <c r="C33" s="973"/>
      <c r="D33" s="202" t="s">
        <v>7</v>
      </c>
      <c r="E33" s="617">
        <v>508</v>
      </c>
      <c r="F33" s="616">
        <v>25</v>
      </c>
      <c r="G33" s="616">
        <v>4.9000000000000004</v>
      </c>
      <c r="H33" s="616">
        <v>63</v>
      </c>
      <c r="I33" s="616">
        <v>12.4</v>
      </c>
      <c r="J33" s="616">
        <v>123</v>
      </c>
      <c r="K33" s="616">
        <v>24.2</v>
      </c>
      <c r="L33" s="616">
        <v>293</v>
      </c>
      <c r="M33" s="616">
        <v>57.7</v>
      </c>
      <c r="N33" s="616" t="s">
        <v>124</v>
      </c>
      <c r="O33" s="616" t="s">
        <v>124</v>
      </c>
      <c r="P33" s="616" t="s">
        <v>124</v>
      </c>
      <c r="Q33" s="616" t="s">
        <v>124</v>
      </c>
      <c r="R33" s="616">
        <v>4</v>
      </c>
      <c r="S33" s="616">
        <v>0.8</v>
      </c>
    </row>
    <row r="34" spans="1:19" s="970" customFormat="1" ht="15" customHeight="1">
      <c r="A34" s="1414" t="s">
        <v>652</v>
      </c>
      <c r="B34" s="1414"/>
      <c r="C34" s="202" t="s">
        <v>3</v>
      </c>
      <c r="D34" s="202" t="s">
        <v>8</v>
      </c>
      <c r="E34" s="617">
        <v>190</v>
      </c>
      <c r="F34" s="616" t="s">
        <v>124</v>
      </c>
      <c r="G34" s="616" t="s">
        <v>124</v>
      </c>
      <c r="H34" s="616" t="s">
        <v>124</v>
      </c>
      <c r="I34" s="616" t="s">
        <v>124</v>
      </c>
      <c r="J34" s="616">
        <v>20</v>
      </c>
      <c r="K34" s="616">
        <v>10.5</v>
      </c>
      <c r="L34" s="616">
        <v>169</v>
      </c>
      <c r="M34" s="616">
        <v>88.9</v>
      </c>
      <c r="N34" s="616" t="s">
        <v>124</v>
      </c>
      <c r="O34" s="616" t="s">
        <v>124</v>
      </c>
      <c r="P34" s="616" t="s">
        <v>124</v>
      </c>
      <c r="Q34" s="616" t="s">
        <v>124</v>
      </c>
      <c r="R34" s="616" t="s">
        <v>67</v>
      </c>
      <c r="S34" s="616">
        <v>0.5</v>
      </c>
    </row>
    <row r="35" spans="1:19" s="970" customFormat="1">
      <c r="A35" s="1414"/>
      <c r="B35" s="1414"/>
      <c r="C35" s="203"/>
      <c r="D35" s="202" t="s">
        <v>6</v>
      </c>
      <c r="E35" s="617">
        <v>13</v>
      </c>
      <c r="F35" s="616" t="s">
        <v>124</v>
      </c>
      <c r="G35" s="616" t="s">
        <v>124</v>
      </c>
      <c r="H35" s="616" t="s">
        <v>124</v>
      </c>
      <c r="I35" s="616" t="s">
        <v>124</v>
      </c>
      <c r="J35" s="616" t="s">
        <v>124</v>
      </c>
      <c r="K35" s="616" t="s">
        <v>124</v>
      </c>
      <c r="L35" s="616">
        <v>13</v>
      </c>
      <c r="M35" s="616">
        <v>100</v>
      </c>
      <c r="N35" s="616" t="s">
        <v>124</v>
      </c>
      <c r="O35" s="616" t="s">
        <v>124</v>
      </c>
      <c r="P35" s="616" t="s">
        <v>124</v>
      </c>
      <c r="Q35" s="616" t="s">
        <v>124</v>
      </c>
      <c r="R35" s="616"/>
      <c r="S35" s="616" t="s">
        <v>124</v>
      </c>
    </row>
    <row r="36" spans="1:19" s="970" customFormat="1">
      <c r="A36" s="1414"/>
      <c r="B36" s="1414"/>
      <c r="C36" s="203"/>
      <c r="D36" s="202" t="s">
        <v>7</v>
      </c>
      <c r="E36" s="617">
        <v>203</v>
      </c>
      <c r="F36" s="616" t="s">
        <v>124</v>
      </c>
      <c r="G36" s="616" t="s">
        <v>124</v>
      </c>
      <c r="H36" s="616" t="s">
        <v>124</v>
      </c>
      <c r="I36" s="616" t="s">
        <v>124</v>
      </c>
      <c r="J36" s="616">
        <v>20</v>
      </c>
      <c r="K36" s="616">
        <v>9.9</v>
      </c>
      <c r="L36" s="616">
        <v>182</v>
      </c>
      <c r="M36" s="616">
        <v>89.7</v>
      </c>
      <c r="N36" s="616" t="s">
        <v>124</v>
      </c>
      <c r="O36" s="616" t="s">
        <v>124</v>
      </c>
      <c r="P36" s="616" t="s">
        <v>124</v>
      </c>
      <c r="Q36" s="616" t="s">
        <v>124</v>
      </c>
      <c r="R36" s="616" t="s">
        <v>67</v>
      </c>
      <c r="S36" s="616">
        <v>0.5</v>
      </c>
    </row>
    <row r="37" spans="1:19" s="970" customFormat="1">
      <c r="A37" s="1414"/>
      <c r="B37" s="1414"/>
      <c r="C37" s="202" t="s">
        <v>4</v>
      </c>
      <c r="D37" s="202" t="s">
        <v>8</v>
      </c>
      <c r="E37" s="617">
        <v>137</v>
      </c>
      <c r="F37" s="616" t="s">
        <v>124</v>
      </c>
      <c r="G37" s="616" t="s">
        <v>124</v>
      </c>
      <c r="H37" s="616" t="s">
        <v>124</v>
      </c>
      <c r="I37" s="616" t="s">
        <v>124</v>
      </c>
      <c r="J37" s="616">
        <v>6</v>
      </c>
      <c r="K37" s="616">
        <v>4.4000000000000004</v>
      </c>
      <c r="L37" s="616">
        <v>131</v>
      </c>
      <c r="M37" s="616">
        <v>95.6</v>
      </c>
      <c r="N37" s="616" t="s">
        <v>124</v>
      </c>
      <c r="O37" s="616" t="s">
        <v>124</v>
      </c>
      <c r="P37" s="616" t="s">
        <v>124</v>
      </c>
      <c r="Q37" s="616" t="s">
        <v>124</v>
      </c>
      <c r="R37" s="616" t="s">
        <v>124</v>
      </c>
      <c r="S37" s="616" t="s">
        <v>124</v>
      </c>
    </row>
    <row r="38" spans="1:19" s="970" customFormat="1">
      <c r="A38" s="1414"/>
      <c r="B38" s="1414"/>
      <c r="C38" s="203"/>
      <c r="D38" s="202" t="s">
        <v>6</v>
      </c>
      <c r="E38" s="617">
        <v>8</v>
      </c>
      <c r="F38" s="616" t="s">
        <v>124</v>
      </c>
      <c r="G38" s="616" t="s">
        <v>124</v>
      </c>
      <c r="H38" s="616" t="s">
        <v>124</v>
      </c>
      <c r="I38" s="616" t="s">
        <v>124</v>
      </c>
      <c r="J38" s="616" t="s">
        <v>124</v>
      </c>
      <c r="K38" s="616" t="s">
        <v>124</v>
      </c>
      <c r="L38" s="616">
        <v>8</v>
      </c>
      <c r="M38" s="616">
        <v>100</v>
      </c>
      <c r="N38" s="616" t="s">
        <v>124</v>
      </c>
      <c r="O38" s="616" t="s">
        <v>124</v>
      </c>
      <c r="P38" s="616" t="s">
        <v>124</v>
      </c>
      <c r="Q38" s="616" t="s">
        <v>124</v>
      </c>
      <c r="R38" s="616" t="s">
        <v>124</v>
      </c>
      <c r="S38" s="616" t="s">
        <v>124</v>
      </c>
    </row>
    <row r="39" spans="1:19" s="970" customFormat="1">
      <c r="A39" s="1414"/>
      <c r="B39" s="1414"/>
      <c r="C39" s="203"/>
      <c r="D39" s="202" t="s">
        <v>7</v>
      </c>
      <c r="E39" s="617">
        <v>145</v>
      </c>
      <c r="F39" s="616" t="s">
        <v>124</v>
      </c>
      <c r="G39" s="616" t="s">
        <v>124</v>
      </c>
      <c r="H39" s="616" t="s">
        <v>124</v>
      </c>
      <c r="I39" s="616" t="s">
        <v>124</v>
      </c>
      <c r="J39" s="616">
        <v>6</v>
      </c>
      <c r="K39" s="616">
        <v>4.0999999999999996</v>
      </c>
      <c r="L39" s="616">
        <v>139</v>
      </c>
      <c r="M39" s="616">
        <v>95.9</v>
      </c>
      <c r="N39" s="616" t="s">
        <v>124</v>
      </c>
      <c r="O39" s="616" t="s">
        <v>124</v>
      </c>
      <c r="P39" s="616" t="s">
        <v>124</v>
      </c>
      <c r="Q39" s="616" t="s">
        <v>124</v>
      </c>
      <c r="R39" s="616" t="s">
        <v>124</v>
      </c>
      <c r="S39" s="616" t="s">
        <v>124</v>
      </c>
    </row>
    <row r="40" spans="1:19" s="970" customFormat="1">
      <c r="A40" s="1414"/>
      <c r="B40" s="1414"/>
      <c r="C40" s="202" t="s">
        <v>7</v>
      </c>
      <c r="D40" s="202" t="s">
        <v>8</v>
      </c>
      <c r="E40" s="617">
        <v>327</v>
      </c>
      <c r="F40" s="616" t="s">
        <v>124</v>
      </c>
      <c r="G40" s="616" t="s">
        <v>124</v>
      </c>
      <c r="H40" s="616" t="s">
        <v>124</v>
      </c>
      <c r="I40" s="616" t="s">
        <v>124</v>
      </c>
      <c r="J40" s="616">
        <v>26</v>
      </c>
      <c r="K40" s="616">
        <v>8</v>
      </c>
      <c r="L40" s="616">
        <v>300</v>
      </c>
      <c r="M40" s="616">
        <v>91.7</v>
      </c>
      <c r="N40" s="616" t="s">
        <v>124</v>
      </c>
      <c r="O40" s="616" t="s">
        <v>124</v>
      </c>
      <c r="P40" s="616" t="s">
        <v>124</v>
      </c>
      <c r="Q40" s="616" t="s">
        <v>124</v>
      </c>
      <c r="R40" s="616" t="s">
        <v>67</v>
      </c>
      <c r="S40" s="616">
        <v>0.3</v>
      </c>
    </row>
    <row r="41" spans="1:19" s="970" customFormat="1">
      <c r="A41" s="1414"/>
      <c r="B41" s="1414"/>
      <c r="C41" s="973"/>
      <c r="D41" s="202" t="s">
        <v>6</v>
      </c>
      <c r="E41" s="617">
        <v>21</v>
      </c>
      <c r="F41" s="616" t="s">
        <v>124</v>
      </c>
      <c r="G41" s="616" t="s">
        <v>124</v>
      </c>
      <c r="H41" s="616" t="s">
        <v>124</v>
      </c>
      <c r="I41" s="616" t="s">
        <v>124</v>
      </c>
      <c r="J41" s="616" t="s">
        <v>124</v>
      </c>
      <c r="K41" s="616" t="s">
        <v>124</v>
      </c>
      <c r="L41" s="616">
        <v>21</v>
      </c>
      <c r="M41" s="616">
        <v>100</v>
      </c>
      <c r="N41" s="616" t="s">
        <v>124</v>
      </c>
      <c r="O41" s="616" t="s">
        <v>124</v>
      </c>
      <c r="P41" s="616" t="s">
        <v>124</v>
      </c>
      <c r="Q41" s="616" t="s">
        <v>124</v>
      </c>
      <c r="R41" s="616" t="s">
        <v>124</v>
      </c>
      <c r="S41" s="616" t="s">
        <v>124</v>
      </c>
    </row>
    <row r="42" spans="1:19" s="970" customFormat="1">
      <c r="A42" s="1414"/>
      <c r="B42" s="1414"/>
      <c r="C42" s="973"/>
      <c r="D42" s="202" t="s">
        <v>7</v>
      </c>
      <c r="E42" s="617">
        <v>348</v>
      </c>
      <c r="F42" s="616" t="s">
        <v>124</v>
      </c>
      <c r="G42" s="616" t="s">
        <v>124</v>
      </c>
      <c r="H42" s="616" t="s">
        <v>124</v>
      </c>
      <c r="I42" s="616" t="s">
        <v>124</v>
      </c>
      <c r="J42" s="616">
        <v>26</v>
      </c>
      <c r="K42" s="616">
        <v>7.5</v>
      </c>
      <c r="L42" s="616">
        <v>321</v>
      </c>
      <c r="M42" s="616">
        <v>92.2</v>
      </c>
      <c r="N42" s="616" t="s">
        <v>124</v>
      </c>
      <c r="O42" s="616" t="s">
        <v>124</v>
      </c>
      <c r="P42" s="616" t="s">
        <v>124</v>
      </c>
      <c r="Q42" s="616" t="s">
        <v>124</v>
      </c>
      <c r="R42" s="616" t="s">
        <v>67</v>
      </c>
      <c r="S42" s="616">
        <v>0.3</v>
      </c>
    </row>
    <row r="43" spans="1:19" s="970" customFormat="1" ht="15" customHeight="1">
      <c r="A43" s="1414" t="s">
        <v>545</v>
      </c>
      <c r="B43" s="1414"/>
      <c r="C43" s="202" t="s">
        <v>3</v>
      </c>
      <c r="D43" s="202" t="s">
        <v>8</v>
      </c>
      <c r="E43" s="617">
        <v>103</v>
      </c>
      <c r="F43" s="616" t="s">
        <v>124</v>
      </c>
      <c r="G43" s="616" t="s">
        <v>124</v>
      </c>
      <c r="H43" s="616" t="s">
        <v>124</v>
      </c>
      <c r="I43" s="616" t="s">
        <v>124</v>
      </c>
      <c r="J43" s="616" t="s">
        <v>124</v>
      </c>
      <c r="K43" s="616" t="s">
        <v>124</v>
      </c>
      <c r="L43" s="616">
        <v>86</v>
      </c>
      <c r="M43" s="616">
        <v>83.5</v>
      </c>
      <c r="N43" s="616">
        <v>6</v>
      </c>
      <c r="O43" s="616">
        <v>5.8</v>
      </c>
      <c r="P43" s="616">
        <v>11</v>
      </c>
      <c r="Q43" s="616">
        <v>10.7</v>
      </c>
      <c r="R43" s="616" t="s">
        <v>124</v>
      </c>
      <c r="S43" s="616" t="s">
        <v>124</v>
      </c>
    </row>
    <row r="44" spans="1:19" s="970" customFormat="1">
      <c r="A44" s="1414"/>
      <c r="B44" s="1414"/>
      <c r="C44" s="203"/>
      <c r="D44" s="202" t="s">
        <v>6</v>
      </c>
      <c r="E44" s="617">
        <v>4</v>
      </c>
      <c r="F44" s="616" t="s">
        <v>124</v>
      </c>
      <c r="G44" s="616" t="s">
        <v>124</v>
      </c>
      <c r="H44" s="616" t="s">
        <v>124</v>
      </c>
      <c r="I44" s="616" t="s">
        <v>124</v>
      </c>
      <c r="J44" s="616" t="s">
        <v>124</v>
      </c>
      <c r="K44" s="616" t="s">
        <v>124</v>
      </c>
      <c r="L44" s="616">
        <v>4</v>
      </c>
      <c r="M44" s="616">
        <v>100</v>
      </c>
      <c r="N44" s="616" t="s">
        <v>124</v>
      </c>
      <c r="O44" s="616" t="s">
        <v>124</v>
      </c>
      <c r="P44" s="616" t="s">
        <v>124</v>
      </c>
      <c r="Q44" s="616" t="s">
        <v>124</v>
      </c>
      <c r="R44" s="616" t="s">
        <v>124</v>
      </c>
      <c r="S44" s="616" t="s">
        <v>124</v>
      </c>
    </row>
    <row r="45" spans="1:19" s="970" customFormat="1">
      <c r="A45" s="1414"/>
      <c r="B45" s="1414"/>
      <c r="C45" s="203"/>
      <c r="D45" s="202" t="s">
        <v>7</v>
      </c>
      <c r="E45" s="617">
        <v>107</v>
      </c>
      <c r="F45" s="616" t="s">
        <v>124</v>
      </c>
      <c r="G45" s="616" t="s">
        <v>124</v>
      </c>
      <c r="H45" s="616" t="s">
        <v>124</v>
      </c>
      <c r="I45" s="616" t="s">
        <v>124</v>
      </c>
      <c r="J45" s="616" t="s">
        <v>124</v>
      </c>
      <c r="K45" s="616" t="s">
        <v>124</v>
      </c>
      <c r="L45" s="616">
        <v>90</v>
      </c>
      <c r="M45" s="616">
        <v>84.1</v>
      </c>
      <c r="N45" s="616">
        <v>6</v>
      </c>
      <c r="O45" s="616">
        <v>5.6</v>
      </c>
      <c r="P45" s="616">
        <v>11</v>
      </c>
      <c r="Q45" s="616">
        <v>10.3</v>
      </c>
      <c r="R45" s="616" t="s">
        <v>124</v>
      </c>
      <c r="S45" s="616" t="s">
        <v>124</v>
      </c>
    </row>
    <row r="46" spans="1:19" s="970" customFormat="1">
      <c r="A46" s="1414"/>
      <c r="B46" s="1414"/>
      <c r="C46" s="202" t="s">
        <v>4</v>
      </c>
      <c r="D46" s="202" t="s">
        <v>8</v>
      </c>
      <c r="E46" s="617">
        <v>8</v>
      </c>
      <c r="F46" s="616" t="s">
        <v>124</v>
      </c>
      <c r="G46" s="616" t="s">
        <v>124</v>
      </c>
      <c r="H46" s="616" t="s">
        <v>124</v>
      </c>
      <c r="I46" s="616" t="s">
        <v>124</v>
      </c>
      <c r="J46" s="616" t="s">
        <v>124</v>
      </c>
      <c r="K46" s="616" t="s">
        <v>124</v>
      </c>
      <c r="L46" s="616">
        <v>5</v>
      </c>
      <c r="M46" s="616">
        <v>62.5</v>
      </c>
      <c r="N46" s="616" t="s">
        <v>67</v>
      </c>
      <c r="O46" s="616">
        <v>12.5</v>
      </c>
      <c r="P46" s="616" t="s">
        <v>67</v>
      </c>
      <c r="Q46" s="616">
        <v>25</v>
      </c>
      <c r="R46" s="616" t="s">
        <v>124</v>
      </c>
      <c r="S46" s="616" t="s">
        <v>124</v>
      </c>
    </row>
    <row r="47" spans="1:19" s="970" customFormat="1">
      <c r="A47" s="1414"/>
      <c r="B47" s="1414"/>
      <c r="C47" s="203"/>
      <c r="D47" s="202" t="s">
        <v>6</v>
      </c>
      <c r="E47" s="617" t="s">
        <v>124</v>
      </c>
      <c r="F47" s="616" t="s">
        <v>124</v>
      </c>
      <c r="G47" s="616" t="s">
        <v>124</v>
      </c>
      <c r="H47" s="616" t="s">
        <v>124</v>
      </c>
      <c r="I47" s="616" t="s">
        <v>124</v>
      </c>
      <c r="J47" s="616" t="s">
        <v>124</v>
      </c>
      <c r="K47" s="616" t="s">
        <v>124</v>
      </c>
      <c r="L47" s="616" t="s">
        <v>124</v>
      </c>
      <c r="M47" s="616" t="s">
        <v>124</v>
      </c>
      <c r="N47" s="616" t="s">
        <v>124</v>
      </c>
      <c r="O47" s="616" t="s">
        <v>124</v>
      </c>
      <c r="P47" s="616" t="s">
        <v>124</v>
      </c>
      <c r="Q47" s="616" t="s">
        <v>124</v>
      </c>
      <c r="R47" s="616" t="s">
        <v>124</v>
      </c>
      <c r="S47" s="616" t="s">
        <v>124</v>
      </c>
    </row>
    <row r="48" spans="1:19" s="970" customFormat="1">
      <c r="A48" s="1414"/>
      <c r="B48" s="1414"/>
      <c r="C48" s="203"/>
      <c r="D48" s="202" t="s">
        <v>7</v>
      </c>
      <c r="E48" s="617">
        <v>8</v>
      </c>
      <c r="F48" s="616" t="s">
        <v>124</v>
      </c>
      <c r="G48" s="616" t="s">
        <v>124</v>
      </c>
      <c r="H48" s="616" t="s">
        <v>124</v>
      </c>
      <c r="I48" s="616" t="s">
        <v>124</v>
      </c>
      <c r="J48" s="616" t="s">
        <v>124</v>
      </c>
      <c r="K48" s="616" t="s">
        <v>124</v>
      </c>
      <c r="L48" s="616">
        <v>5</v>
      </c>
      <c r="M48" s="616">
        <v>62.5</v>
      </c>
      <c r="N48" s="616">
        <v>1</v>
      </c>
      <c r="O48" s="616">
        <v>12.5</v>
      </c>
      <c r="P48" s="616" t="s">
        <v>67</v>
      </c>
      <c r="Q48" s="616">
        <v>25</v>
      </c>
      <c r="R48" s="616" t="s">
        <v>124</v>
      </c>
      <c r="S48" s="616" t="s">
        <v>124</v>
      </c>
    </row>
    <row r="49" spans="1:19" s="970" customFormat="1">
      <c r="A49" s="1414"/>
      <c r="B49" s="1414"/>
      <c r="C49" s="202" t="s">
        <v>7</v>
      </c>
      <c r="D49" s="202" t="s">
        <v>8</v>
      </c>
      <c r="E49" s="617">
        <v>111</v>
      </c>
      <c r="F49" s="616" t="s">
        <v>124</v>
      </c>
      <c r="G49" s="616" t="s">
        <v>124</v>
      </c>
      <c r="H49" s="616" t="s">
        <v>124</v>
      </c>
      <c r="I49" s="616" t="s">
        <v>124</v>
      </c>
      <c r="J49" s="616" t="s">
        <v>124</v>
      </c>
      <c r="K49" s="616" t="s">
        <v>124</v>
      </c>
      <c r="L49" s="616">
        <v>91</v>
      </c>
      <c r="M49" s="616">
        <v>82</v>
      </c>
      <c r="N49" s="616">
        <v>7</v>
      </c>
      <c r="O49" s="616">
        <v>6.3</v>
      </c>
      <c r="P49" s="616">
        <v>13</v>
      </c>
      <c r="Q49" s="616">
        <v>11.7</v>
      </c>
      <c r="R49" s="616" t="s">
        <v>124</v>
      </c>
      <c r="S49" s="616" t="s">
        <v>124</v>
      </c>
    </row>
    <row r="50" spans="1:19" s="970" customFormat="1">
      <c r="A50" s="1414"/>
      <c r="B50" s="1414"/>
      <c r="C50" s="973"/>
      <c r="D50" s="202" t="s">
        <v>6</v>
      </c>
      <c r="E50" s="617">
        <v>4</v>
      </c>
      <c r="F50" s="616" t="s">
        <v>124</v>
      </c>
      <c r="G50" s="616" t="s">
        <v>124</v>
      </c>
      <c r="H50" s="616" t="s">
        <v>124</v>
      </c>
      <c r="I50" s="616" t="s">
        <v>124</v>
      </c>
      <c r="J50" s="616" t="s">
        <v>124</v>
      </c>
      <c r="K50" s="616" t="s">
        <v>124</v>
      </c>
      <c r="L50" s="616">
        <v>4</v>
      </c>
      <c r="M50" s="616">
        <v>100</v>
      </c>
      <c r="N50" s="616" t="s">
        <v>124</v>
      </c>
      <c r="O50" s="616" t="s">
        <v>124</v>
      </c>
      <c r="P50" s="616" t="s">
        <v>124</v>
      </c>
      <c r="Q50" s="616" t="s">
        <v>124</v>
      </c>
      <c r="R50" s="616" t="s">
        <v>124</v>
      </c>
      <c r="S50" s="616" t="s">
        <v>124</v>
      </c>
    </row>
    <row r="51" spans="1:19" s="970" customFormat="1">
      <c r="A51" s="1414"/>
      <c r="B51" s="1414"/>
      <c r="C51" s="973"/>
      <c r="D51" s="202" t="s">
        <v>7</v>
      </c>
      <c r="E51" s="617">
        <v>115</v>
      </c>
      <c r="F51" s="616" t="s">
        <v>124</v>
      </c>
      <c r="G51" s="616" t="s">
        <v>124</v>
      </c>
      <c r="H51" s="616" t="s">
        <v>124</v>
      </c>
      <c r="I51" s="616" t="s">
        <v>124</v>
      </c>
      <c r="J51" s="616" t="s">
        <v>124</v>
      </c>
      <c r="K51" s="616" t="s">
        <v>124</v>
      </c>
      <c r="L51" s="616">
        <v>95</v>
      </c>
      <c r="M51" s="616">
        <v>82.6</v>
      </c>
      <c r="N51" s="616">
        <v>7</v>
      </c>
      <c r="O51" s="616">
        <v>6.1</v>
      </c>
      <c r="P51" s="616">
        <v>13</v>
      </c>
      <c r="Q51" s="616">
        <v>11.3</v>
      </c>
      <c r="R51" s="616" t="s">
        <v>124</v>
      </c>
      <c r="S51" s="616" t="s">
        <v>124</v>
      </c>
    </row>
    <row r="52" spans="1:19" s="970" customFormat="1">
      <c r="A52" s="1414" t="s">
        <v>7</v>
      </c>
      <c r="B52" s="1414"/>
      <c r="C52" s="202" t="s">
        <v>3</v>
      </c>
      <c r="D52" s="202" t="s">
        <v>8</v>
      </c>
      <c r="E52" s="617">
        <v>1280</v>
      </c>
      <c r="F52" s="616">
        <v>19</v>
      </c>
      <c r="G52" s="616">
        <v>1.5</v>
      </c>
      <c r="H52" s="616">
        <v>32</v>
      </c>
      <c r="I52" s="616">
        <v>2.5</v>
      </c>
      <c r="J52" s="616">
        <v>164</v>
      </c>
      <c r="K52" s="616">
        <v>12.8</v>
      </c>
      <c r="L52" s="616">
        <v>769</v>
      </c>
      <c r="M52" s="616">
        <v>60.1</v>
      </c>
      <c r="N52" s="616">
        <v>25</v>
      </c>
      <c r="O52" s="616">
        <v>2</v>
      </c>
      <c r="P52" s="616">
        <v>267</v>
      </c>
      <c r="Q52" s="616">
        <v>20.9</v>
      </c>
      <c r="R52" s="616">
        <v>4</v>
      </c>
      <c r="S52" s="616">
        <v>0.3</v>
      </c>
    </row>
    <row r="53" spans="1:19" s="970" customFormat="1">
      <c r="A53" s="1414"/>
      <c r="B53" s="1414"/>
      <c r="C53" s="973"/>
      <c r="D53" s="202" t="s">
        <v>6</v>
      </c>
      <c r="E53" s="617">
        <v>95</v>
      </c>
      <c r="F53" s="616" t="s">
        <v>67</v>
      </c>
      <c r="G53" s="616">
        <v>2.1</v>
      </c>
      <c r="H53" s="616">
        <v>8</v>
      </c>
      <c r="I53" s="616">
        <v>8.4</v>
      </c>
      <c r="J53" s="616">
        <v>25</v>
      </c>
      <c r="K53" s="616">
        <v>26.3</v>
      </c>
      <c r="L53" s="616">
        <v>48</v>
      </c>
      <c r="M53" s="616">
        <v>50.5</v>
      </c>
      <c r="N53" s="616" t="s">
        <v>67</v>
      </c>
      <c r="O53" s="616">
        <v>2.1</v>
      </c>
      <c r="P53" s="616">
        <v>8</v>
      </c>
      <c r="Q53" s="616">
        <v>8.4</v>
      </c>
      <c r="R53" s="616" t="s">
        <v>67</v>
      </c>
      <c r="S53" s="616">
        <v>2.1</v>
      </c>
    </row>
    <row r="54" spans="1:19" s="970" customFormat="1">
      <c r="A54" s="1414"/>
      <c r="B54" s="1414"/>
      <c r="C54" s="973"/>
      <c r="D54" s="202" t="s">
        <v>7</v>
      </c>
      <c r="E54" s="617">
        <v>1375</v>
      </c>
      <c r="F54" s="616">
        <v>21</v>
      </c>
      <c r="G54" s="616">
        <v>1.5</v>
      </c>
      <c r="H54" s="616">
        <v>40</v>
      </c>
      <c r="I54" s="616">
        <v>2.9</v>
      </c>
      <c r="J54" s="616">
        <v>189</v>
      </c>
      <c r="K54" s="616">
        <v>13.7</v>
      </c>
      <c r="L54" s="616">
        <v>817</v>
      </c>
      <c r="M54" s="616">
        <v>59.4</v>
      </c>
      <c r="N54" s="616">
        <v>27</v>
      </c>
      <c r="O54" s="616">
        <v>2</v>
      </c>
      <c r="P54" s="616">
        <v>275</v>
      </c>
      <c r="Q54" s="616">
        <v>20</v>
      </c>
      <c r="R54" s="616">
        <v>6</v>
      </c>
      <c r="S54" s="616">
        <v>0.4</v>
      </c>
    </row>
    <row r="55" spans="1:19" s="970" customFormat="1">
      <c r="A55" s="1414"/>
      <c r="B55" s="1414"/>
      <c r="C55" s="202" t="s">
        <v>4</v>
      </c>
      <c r="D55" s="202" t="s">
        <v>8</v>
      </c>
      <c r="E55" s="617">
        <v>1112</v>
      </c>
      <c r="F55" s="616">
        <v>11</v>
      </c>
      <c r="G55" s="616">
        <v>1</v>
      </c>
      <c r="H55" s="616">
        <v>25</v>
      </c>
      <c r="I55" s="616">
        <v>2.2000000000000002</v>
      </c>
      <c r="J55" s="616">
        <v>127</v>
      </c>
      <c r="K55" s="616">
        <v>11.4</v>
      </c>
      <c r="L55" s="616">
        <v>712</v>
      </c>
      <c r="M55" s="616">
        <v>64</v>
      </c>
      <c r="N55" s="616">
        <v>24</v>
      </c>
      <c r="O55" s="616">
        <v>2.2000000000000002</v>
      </c>
      <c r="P55" s="616">
        <v>212</v>
      </c>
      <c r="Q55" s="616">
        <v>19.100000000000001</v>
      </c>
      <c r="R55" s="616" t="s">
        <v>67</v>
      </c>
      <c r="S55" s="616">
        <v>0.1</v>
      </c>
    </row>
    <row r="56" spans="1:19" s="970" customFormat="1">
      <c r="A56" s="1414"/>
      <c r="B56" s="1414"/>
      <c r="C56" s="973"/>
      <c r="D56" s="202" t="s">
        <v>6</v>
      </c>
      <c r="E56" s="617">
        <v>78</v>
      </c>
      <c r="F56" s="616" t="s">
        <v>67</v>
      </c>
      <c r="G56" s="616">
        <v>1.3</v>
      </c>
      <c r="H56" s="616">
        <v>7</v>
      </c>
      <c r="I56" s="616">
        <v>9</v>
      </c>
      <c r="J56" s="616">
        <v>15</v>
      </c>
      <c r="K56" s="616">
        <v>19.2</v>
      </c>
      <c r="L56" s="616">
        <v>47</v>
      </c>
      <c r="M56" s="616">
        <v>60.3</v>
      </c>
      <c r="N56" s="616" t="s">
        <v>67</v>
      </c>
      <c r="O56" s="616">
        <v>1.3</v>
      </c>
      <c r="P56" s="616">
        <v>5</v>
      </c>
      <c r="Q56" s="616">
        <v>6.4</v>
      </c>
      <c r="R56" s="616" t="s">
        <v>67</v>
      </c>
      <c r="S56" s="616">
        <v>2.6</v>
      </c>
    </row>
    <row r="57" spans="1:19" s="970" customFormat="1">
      <c r="A57" s="1414"/>
      <c r="B57" s="1414"/>
      <c r="C57" s="973"/>
      <c r="D57" s="202" t="s">
        <v>7</v>
      </c>
      <c r="E57" s="617">
        <v>1190</v>
      </c>
      <c r="F57" s="616">
        <v>12</v>
      </c>
      <c r="G57" s="616">
        <v>1</v>
      </c>
      <c r="H57" s="616">
        <v>32</v>
      </c>
      <c r="I57" s="616">
        <v>2.7</v>
      </c>
      <c r="J57" s="616">
        <v>142</v>
      </c>
      <c r="K57" s="616">
        <v>11.9</v>
      </c>
      <c r="L57" s="616">
        <v>759</v>
      </c>
      <c r="M57" s="616">
        <v>63.8</v>
      </c>
      <c r="N57" s="616">
        <v>25</v>
      </c>
      <c r="O57" s="616">
        <v>2.1</v>
      </c>
      <c r="P57" s="616">
        <v>217</v>
      </c>
      <c r="Q57" s="616">
        <v>18.2</v>
      </c>
      <c r="R57" s="616">
        <v>3</v>
      </c>
      <c r="S57" s="616">
        <v>0.3</v>
      </c>
    </row>
    <row r="58" spans="1:19" s="970" customFormat="1">
      <c r="A58" s="1414"/>
      <c r="B58" s="1414"/>
      <c r="C58" s="202" t="s">
        <v>7</v>
      </c>
      <c r="D58" s="202" t="s">
        <v>8</v>
      </c>
      <c r="E58" s="617">
        <v>2392</v>
      </c>
      <c r="F58" s="616">
        <v>30</v>
      </c>
      <c r="G58" s="616">
        <v>1.3</v>
      </c>
      <c r="H58" s="616">
        <v>57</v>
      </c>
      <c r="I58" s="616">
        <v>2.4</v>
      </c>
      <c r="J58" s="616">
        <v>291</v>
      </c>
      <c r="K58" s="616">
        <v>12.2</v>
      </c>
      <c r="L58" s="616">
        <v>1481</v>
      </c>
      <c r="M58" s="616">
        <v>61.9</v>
      </c>
      <c r="N58" s="616">
        <v>49</v>
      </c>
      <c r="O58" s="616">
        <v>2</v>
      </c>
      <c r="P58" s="616">
        <v>479</v>
      </c>
      <c r="Q58" s="616">
        <v>20</v>
      </c>
      <c r="R58" s="616">
        <v>5</v>
      </c>
      <c r="S58" s="616">
        <v>0.2</v>
      </c>
    </row>
    <row r="59" spans="1:19" s="970" customFormat="1">
      <c r="A59" s="1414"/>
      <c r="B59" s="1414"/>
      <c r="C59" s="973"/>
      <c r="D59" s="202" t="s">
        <v>6</v>
      </c>
      <c r="E59" s="617">
        <v>173</v>
      </c>
      <c r="F59" s="616">
        <v>3</v>
      </c>
      <c r="G59" s="616">
        <v>1.7</v>
      </c>
      <c r="H59" s="616">
        <v>15</v>
      </c>
      <c r="I59" s="616">
        <v>8.6999999999999993</v>
      </c>
      <c r="J59" s="616">
        <v>40</v>
      </c>
      <c r="K59" s="616">
        <v>23.1</v>
      </c>
      <c r="L59" s="616">
        <v>95</v>
      </c>
      <c r="M59" s="616">
        <v>54.9</v>
      </c>
      <c r="N59" s="616">
        <v>3</v>
      </c>
      <c r="O59" s="616">
        <v>1.7</v>
      </c>
      <c r="P59" s="616">
        <v>13</v>
      </c>
      <c r="Q59" s="616">
        <v>7.5</v>
      </c>
      <c r="R59" s="616">
        <v>4</v>
      </c>
      <c r="S59" s="616">
        <v>2.2999999999999998</v>
      </c>
    </row>
    <row r="60" spans="1:19" s="970" customFormat="1">
      <c r="A60" s="1414"/>
      <c r="B60" s="1414"/>
      <c r="C60" s="973"/>
      <c r="D60" s="202" t="s">
        <v>7</v>
      </c>
      <c r="E60" s="617">
        <v>2565</v>
      </c>
      <c r="F60" s="616">
        <v>33</v>
      </c>
      <c r="G60" s="616">
        <v>1.3</v>
      </c>
      <c r="H60" s="616">
        <v>72</v>
      </c>
      <c r="I60" s="616">
        <v>2.8</v>
      </c>
      <c r="J60" s="616">
        <v>331</v>
      </c>
      <c r="K60" s="616">
        <v>12.9</v>
      </c>
      <c r="L60" s="616">
        <v>1576</v>
      </c>
      <c r="M60" s="616">
        <v>61.4</v>
      </c>
      <c r="N60" s="616">
        <v>52</v>
      </c>
      <c r="O60" s="616">
        <v>2</v>
      </c>
      <c r="P60" s="616">
        <v>492</v>
      </c>
      <c r="Q60" s="616">
        <v>19.2</v>
      </c>
      <c r="R60" s="616">
        <v>9</v>
      </c>
      <c r="S60" s="616">
        <v>0.4</v>
      </c>
    </row>
    <row r="61" spans="1:19" s="970" customFormat="1">
      <c r="A61" s="1414" t="s">
        <v>215</v>
      </c>
      <c r="B61" s="1414"/>
      <c r="C61" s="1414"/>
      <c r="D61" s="1414"/>
      <c r="E61" s="1414"/>
      <c r="F61" s="1414"/>
      <c r="G61" s="1414"/>
      <c r="H61" s="1414"/>
      <c r="I61" s="1414"/>
      <c r="J61" s="1414"/>
      <c r="K61" s="1414"/>
      <c r="L61" s="1414"/>
      <c r="M61" s="1414"/>
      <c r="N61" s="1414"/>
      <c r="O61" s="1414"/>
      <c r="P61" s="1414"/>
      <c r="Q61" s="1414"/>
      <c r="R61" s="1414"/>
      <c r="S61" s="1414"/>
    </row>
    <row r="62" spans="1:19" s="970" customFormat="1" ht="15" customHeight="1">
      <c r="A62" s="1414" t="s">
        <v>546</v>
      </c>
      <c r="B62" s="1414"/>
      <c r="C62" s="202" t="s">
        <v>3</v>
      </c>
      <c r="D62" s="202" t="s">
        <v>8</v>
      </c>
      <c r="E62" s="616">
        <v>780</v>
      </c>
      <c r="F62" s="616">
        <v>6</v>
      </c>
      <c r="G62" s="616">
        <v>0.8</v>
      </c>
      <c r="H62" s="616">
        <v>8</v>
      </c>
      <c r="I62" s="616">
        <v>1</v>
      </c>
      <c r="J62" s="616">
        <v>79</v>
      </c>
      <c r="K62" s="616">
        <v>10.1</v>
      </c>
      <c r="L62" s="616">
        <v>391</v>
      </c>
      <c r="M62" s="616">
        <v>50.1</v>
      </c>
      <c r="N62" s="616">
        <v>30</v>
      </c>
      <c r="O62" s="616">
        <v>3.8</v>
      </c>
      <c r="P62" s="616">
        <v>264</v>
      </c>
      <c r="Q62" s="616">
        <v>33.799999999999997</v>
      </c>
      <c r="R62" s="616" t="s">
        <v>67</v>
      </c>
      <c r="S62" s="616">
        <v>0.3</v>
      </c>
    </row>
    <row r="63" spans="1:19" s="970" customFormat="1">
      <c r="A63" s="1414"/>
      <c r="B63" s="1414"/>
      <c r="C63" s="203"/>
      <c r="D63" s="202" t="s">
        <v>6</v>
      </c>
      <c r="E63" s="616">
        <v>31</v>
      </c>
      <c r="F63" s="616" t="s">
        <v>124</v>
      </c>
      <c r="G63" s="616" t="s">
        <v>124</v>
      </c>
      <c r="H63" s="616" t="s">
        <v>124</v>
      </c>
      <c r="I63" s="616" t="s">
        <v>124</v>
      </c>
      <c r="J63" s="616">
        <v>4</v>
      </c>
      <c r="K63" s="616">
        <v>12.9</v>
      </c>
      <c r="L63" s="616">
        <v>18</v>
      </c>
      <c r="M63" s="616">
        <v>58.1</v>
      </c>
      <c r="N63" s="616">
        <v>3</v>
      </c>
      <c r="O63" s="616">
        <v>9.6999999999999993</v>
      </c>
      <c r="P63" s="616">
        <v>6</v>
      </c>
      <c r="Q63" s="616">
        <v>19.399999999999999</v>
      </c>
      <c r="R63" s="616" t="s">
        <v>124</v>
      </c>
      <c r="S63" s="616" t="s">
        <v>124</v>
      </c>
    </row>
    <row r="64" spans="1:19" s="970" customFormat="1">
      <c r="A64" s="1414"/>
      <c r="B64" s="1414"/>
      <c r="C64" s="203"/>
      <c r="D64" s="202" t="s">
        <v>7</v>
      </c>
      <c r="E64" s="616">
        <v>811</v>
      </c>
      <c r="F64" s="616">
        <v>6</v>
      </c>
      <c r="G64" s="616">
        <v>0.7</v>
      </c>
      <c r="H64" s="616">
        <v>8</v>
      </c>
      <c r="I64" s="616">
        <v>1</v>
      </c>
      <c r="J64" s="616">
        <v>83</v>
      </c>
      <c r="K64" s="616">
        <v>10.199999999999999</v>
      </c>
      <c r="L64" s="616">
        <v>409</v>
      </c>
      <c r="M64" s="616">
        <v>50.4</v>
      </c>
      <c r="N64" s="616">
        <v>33</v>
      </c>
      <c r="O64" s="616">
        <v>4.0999999999999996</v>
      </c>
      <c r="P64" s="616">
        <v>270</v>
      </c>
      <c r="Q64" s="616">
        <v>33.299999999999997</v>
      </c>
      <c r="R64" s="616" t="s">
        <v>67</v>
      </c>
      <c r="S64" s="616">
        <v>0.2</v>
      </c>
    </row>
    <row r="65" spans="1:19" s="970" customFormat="1">
      <c r="A65" s="1414"/>
      <c r="B65" s="1414"/>
      <c r="C65" s="202" t="s">
        <v>4</v>
      </c>
      <c r="D65" s="202" t="s">
        <v>8</v>
      </c>
      <c r="E65" s="616">
        <v>518</v>
      </c>
      <c r="F65" s="616" t="s">
        <v>67</v>
      </c>
      <c r="G65" s="616">
        <v>0.2</v>
      </c>
      <c r="H65" s="616">
        <v>4</v>
      </c>
      <c r="I65" s="616">
        <v>0.8</v>
      </c>
      <c r="J65" s="616">
        <v>46</v>
      </c>
      <c r="K65" s="616">
        <v>8.9</v>
      </c>
      <c r="L65" s="616">
        <v>261</v>
      </c>
      <c r="M65" s="616">
        <v>50.4</v>
      </c>
      <c r="N65" s="616">
        <v>34</v>
      </c>
      <c r="O65" s="616">
        <v>6.6</v>
      </c>
      <c r="P65" s="616">
        <v>172</v>
      </c>
      <c r="Q65" s="616">
        <v>33.200000000000003</v>
      </c>
      <c r="R65" s="616" t="s">
        <v>124</v>
      </c>
      <c r="S65" s="616" t="s">
        <v>124</v>
      </c>
    </row>
    <row r="66" spans="1:19" s="970" customFormat="1">
      <c r="A66" s="1414"/>
      <c r="B66" s="1414"/>
      <c r="C66" s="203"/>
      <c r="D66" s="202" t="s">
        <v>6</v>
      </c>
      <c r="E66" s="616">
        <v>34</v>
      </c>
      <c r="F66" s="616" t="s">
        <v>124</v>
      </c>
      <c r="G66" s="616" t="s">
        <v>124</v>
      </c>
      <c r="H66" s="616" t="s">
        <v>67</v>
      </c>
      <c r="I66" s="616">
        <v>5.9</v>
      </c>
      <c r="J66" s="616">
        <v>6</v>
      </c>
      <c r="K66" s="616">
        <v>17.600000000000001</v>
      </c>
      <c r="L66" s="616">
        <v>19</v>
      </c>
      <c r="M66" s="616">
        <v>55.9</v>
      </c>
      <c r="N66" s="616" t="s">
        <v>67</v>
      </c>
      <c r="O66" s="616">
        <v>5.9</v>
      </c>
      <c r="P66" s="616">
        <v>5</v>
      </c>
      <c r="Q66" s="616">
        <v>14.7</v>
      </c>
      <c r="R66" s="616" t="s">
        <v>124</v>
      </c>
      <c r="S66" s="616" t="s">
        <v>124</v>
      </c>
    </row>
    <row r="67" spans="1:19" s="970" customFormat="1">
      <c r="A67" s="1414"/>
      <c r="B67" s="1414"/>
      <c r="C67" s="203"/>
      <c r="D67" s="202" t="s">
        <v>7</v>
      </c>
      <c r="E67" s="616">
        <v>552</v>
      </c>
      <c r="F67" s="616" t="s">
        <v>67</v>
      </c>
      <c r="G67" s="616">
        <v>0.2</v>
      </c>
      <c r="H67" s="616">
        <v>6</v>
      </c>
      <c r="I67" s="616">
        <v>1.1000000000000001</v>
      </c>
      <c r="J67" s="616">
        <v>52</v>
      </c>
      <c r="K67" s="616">
        <v>9.4</v>
      </c>
      <c r="L67" s="616">
        <v>280</v>
      </c>
      <c r="M67" s="616">
        <v>50.7</v>
      </c>
      <c r="N67" s="616">
        <v>36</v>
      </c>
      <c r="O67" s="616">
        <v>6.5</v>
      </c>
      <c r="P67" s="616">
        <v>177</v>
      </c>
      <c r="Q67" s="616">
        <v>32.1</v>
      </c>
      <c r="R67" s="616" t="s">
        <v>124</v>
      </c>
      <c r="S67" s="616" t="s">
        <v>124</v>
      </c>
    </row>
    <row r="68" spans="1:19" s="970" customFormat="1">
      <c r="A68" s="1414"/>
      <c r="B68" s="1414"/>
      <c r="C68" s="202" t="s">
        <v>7</v>
      </c>
      <c r="D68" s="202" t="s">
        <v>8</v>
      </c>
      <c r="E68" s="616">
        <v>1298</v>
      </c>
      <c r="F68" s="616">
        <v>7</v>
      </c>
      <c r="G68" s="616">
        <v>0.5</v>
      </c>
      <c r="H68" s="616">
        <v>12</v>
      </c>
      <c r="I68" s="616">
        <v>0.9</v>
      </c>
      <c r="J68" s="616">
        <v>125</v>
      </c>
      <c r="K68" s="616">
        <v>9.6</v>
      </c>
      <c r="L68" s="616">
        <v>652</v>
      </c>
      <c r="M68" s="616">
        <v>50.2</v>
      </c>
      <c r="N68" s="616">
        <v>64</v>
      </c>
      <c r="O68" s="616">
        <v>4.9000000000000004</v>
      </c>
      <c r="P68" s="616">
        <v>436</v>
      </c>
      <c r="Q68" s="616">
        <v>33.6</v>
      </c>
      <c r="R68" s="616" t="s">
        <v>67</v>
      </c>
      <c r="S68" s="616">
        <v>0.2</v>
      </c>
    </row>
    <row r="69" spans="1:19" s="970" customFormat="1">
      <c r="A69" s="1414"/>
      <c r="B69" s="1414"/>
      <c r="C69" s="973"/>
      <c r="D69" s="202" t="s">
        <v>6</v>
      </c>
      <c r="E69" s="616">
        <v>65</v>
      </c>
      <c r="F69" s="616" t="s">
        <v>124</v>
      </c>
      <c r="G69" s="616" t="s">
        <v>124</v>
      </c>
      <c r="H69" s="616" t="s">
        <v>67</v>
      </c>
      <c r="I69" s="616">
        <v>3.1</v>
      </c>
      <c r="J69" s="616">
        <v>10</v>
      </c>
      <c r="K69" s="616">
        <v>15.4</v>
      </c>
      <c r="L69" s="616">
        <v>37</v>
      </c>
      <c r="M69" s="616">
        <v>56.9</v>
      </c>
      <c r="N69" s="616">
        <v>5</v>
      </c>
      <c r="O69" s="616">
        <v>7.7</v>
      </c>
      <c r="P69" s="616">
        <v>11</v>
      </c>
      <c r="Q69" s="616">
        <v>16.899999999999999</v>
      </c>
      <c r="R69" s="616" t="s">
        <v>124</v>
      </c>
      <c r="S69" s="616" t="s">
        <v>124</v>
      </c>
    </row>
    <row r="70" spans="1:19" s="970" customFormat="1">
      <c r="A70" s="1414"/>
      <c r="B70" s="1414"/>
      <c r="C70" s="973"/>
      <c r="D70" s="202" t="s">
        <v>7</v>
      </c>
      <c r="E70" s="616">
        <v>1363</v>
      </c>
      <c r="F70" s="616">
        <v>7</v>
      </c>
      <c r="G70" s="616">
        <v>0.5</v>
      </c>
      <c r="H70" s="616">
        <v>14</v>
      </c>
      <c r="I70" s="616">
        <v>1</v>
      </c>
      <c r="J70" s="616">
        <v>135</v>
      </c>
      <c r="K70" s="616">
        <v>9.9</v>
      </c>
      <c r="L70" s="616">
        <v>689</v>
      </c>
      <c r="M70" s="616">
        <v>50.6</v>
      </c>
      <c r="N70" s="616">
        <v>69</v>
      </c>
      <c r="O70" s="616">
        <v>5.0999999999999996</v>
      </c>
      <c r="P70" s="616">
        <v>447</v>
      </c>
      <c r="Q70" s="616">
        <v>32.799999999999997</v>
      </c>
      <c r="R70" s="616" t="s">
        <v>67</v>
      </c>
      <c r="S70" s="616">
        <v>0.1</v>
      </c>
    </row>
    <row r="71" spans="1:19" s="970" customFormat="1" ht="15" customHeight="1">
      <c r="A71" s="1414" t="s">
        <v>651</v>
      </c>
      <c r="B71" s="1414"/>
      <c r="C71" s="202" t="s">
        <v>3</v>
      </c>
      <c r="D71" s="202" t="s">
        <v>8</v>
      </c>
      <c r="E71" s="616">
        <v>35</v>
      </c>
      <c r="F71" s="616" t="s">
        <v>124</v>
      </c>
      <c r="G71" s="616" t="s">
        <v>124</v>
      </c>
      <c r="H71" s="616" t="s">
        <v>124</v>
      </c>
      <c r="I71" s="616" t="s">
        <v>124</v>
      </c>
      <c r="J71" s="616">
        <v>3</v>
      </c>
      <c r="K71" s="616">
        <v>8.6</v>
      </c>
      <c r="L71" s="616">
        <v>27</v>
      </c>
      <c r="M71" s="616">
        <v>77.099999999999994</v>
      </c>
      <c r="N71" s="616">
        <v>4</v>
      </c>
      <c r="O71" s="616">
        <v>11.4</v>
      </c>
      <c r="P71" s="616" t="s">
        <v>67</v>
      </c>
      <c r="Q71" s="616">
        <v>2.9</v>
      </c>
      <c r="R71" s="616" t="s">
        <v>124</v>
      </c>
      <c r="S71" s="616" t="s">
        <v>124</v>
      </c>
    </row>
    <row r="72" spans="1:19" s="970" customFormat="1">
      <c r="A72" s="1414"/>
      <c r="B72" s="1414"/>
      <c r="C72" s="203"/>
      <c r="D72" s="202" t="s">
        <v>6</v>
      </c>
      <c r="E72" s="616" t="s">
        <v>124</v>
      </c>
      <c r="F72" s="616" t="s">
        <v>124</v>
      </c>
      <c r="G72" s="616" t="s">
        <v>124</v>
      </c>
      <c r="H72" s="616" t="s">
        <v>124</v>
      </c>
      <c r="I72" s="616" t="s">
        <v>124</v>
      </c>
      <c r="J72" s="616" t="s">
        <v>124</v>
      </c>
      <c r="K72" s="616" t="s">
        <v>124</v>
      </c>
      <c r="L72" s="616" t="s">
        <v>124</v>
      </c>
      <c r="M72" s="616" t="s">
        <v>124</v>
      </c>
      <c r="N72" s="616" t="s">
        <v>124</v>
      </c>
      <c r="O72" s="616" t="s">
        <v>124</v>
      </c>
      <c r="P72" s="616" t="s">
        <v>124</v>
      </c>
      <c r="Q72" s="616" t="s">
        <v>124</v>
      </c>
      <c r="R72" s="616" t="s">
        <v>124</v>
      </c>
      <c r="S72" s="616" t="s">
        <v>124</v>
      </c>
    </row>
    <row r="73" spans="1:19" s="970" customFormat="1">
      <c r="A73" s="1414"/>
      <c r="B73" s="1414"/>
      <c r="C73" s="203"/>
      <c r="D73" s="202" t="s">
        <v>7</v>
      </c>
      <c r="E73" s="616">
        <v>35</v>
      </c>
      <c r="F73" s="616" t="s">
        <v>124</v>
      </c>
      <c r="G73" s="616" t="s">
        <v>124</v>
      </c>
      <c r="H73" s="616" t="s">
        <v>124</v>
      </c>
      <c r="I73" s="616" t="s">
        <v>124</v>
      </c>
      <c r="J73" s="616">
        <v>3</v>
      </c>
      <c r="K73" s="616">
        <v>8.6</v>
      </c>
      <c r="L73" s="616">
        <v>27</v>
      </c>
      <c r="M73" s="616">
        <v>77.099999999999994</v>
      </c>
      <c r="N73" s="616">
        <v>4</v>
      </c>
      <c r="O73" s="616">
        <v>11.4</v>
      </c>
      <c r="P73" s="616" t="s">
        <v>67</v>
      </c>
      <c r="Q73" s="616">
        <v>2.9</v>
      </c>
      <c r="R73" s="616" t="s">
        <v>124</v>
      </c>
      <c r="S73" s="616" t="s">
        <v>124</v>
      </c>
    </row>
    <row r="74" spans="1:19" s="970" customFormat="1">
      <c r="A74" s="1414"/>
      <c r="B74" s="1414"/>
      <c r="C74" s="202" t="s">
        <v>4</v>
      </c>
      <c r="D74" s="202" t="s">
        <v>8</v>
      </c>
      <c r="E74" s="616">
        <v>243</v>
      </c>
      <c r="F74" s="616" t="s">
        <v>124</v>
      </c>
      <c r="G74" s="616" t="s">
        <v>124</v>
      </c>
      <c r="H74" s="616" t="s">
        <v>124</v>
      </c>
      <c r="I74" s="616" t="s">
        <v>124</v>
      </c>
      <c r="J74" s="616">
        <v>30</v>
      </c>
      <c r="K74" s="616">
        <v>12.3</v>
      </c>
      <c r="L74" s="616">
        <v>174</v>
      </c>
      <c r="M74" s="616">
        <v>71.599999999999994</v>
      </c>
      <c r="N74" s="616">
        <v>8</v>
      </c>
      <c r="O74" s="616">
        <v>3.3</v>
      </c>
      <c r="P74" s="616">
        <v>27</v>
      </c>
      <c r="Q74" s="616">
        <v>11.1</v>
      </c>
      <c r="R74" s="616">
        <v>4</v>
      </c>
      <c r="S74" s="616">
        <v>1.6</v>
      </c>
    </row>
    <row r="75" spans="1:19" s="970" customFormat="1">
      <c r="A75" s="1414"/>
      <c r="B75" s="1414"/>
      <c r="C75" s="203"/>
      <c r="D75" s="202" t="s">
        <v>6</v>
      </c>
      <c r="E75" s="616">
        <v>12</v>
      </c>
      <c r="F75" s="616" t="s">
        <v>124</v>
      </c>
      <c r="G75" s="616" t="s">
        <v>124</v>
      </c>
      <c r="H75" s="616" t="s">
        <v>124</v>
      </c>
      <c r="I75" s="616" t="s">
        <v>124</v>
      </c>
      <c r="J75" s="616" t="s">
        <v>67</v>
      </c>
      <c r="K75" s="616">
        <v>8.3000000000000007</v>
      </c>
      <c r="L75" s="616">
        <v>10</v>
      </c>
      <c r="M75" s="616">
        <v>83.3</v>
      </c>
      <c r="N75" s="616" t="s">
        <v>124</v>
      </c>
      <c r="O75" s="616" t="s">
        <v>124</v>
      </c>
      <c r="P75" s="616" t="s">
        <v>67</v>
      </c>
      <c r="Q75" s="616">
        <v>8.3000000000000007</v>
      </c>
      <c r="R75" s="616" t="s">
        <v>124</v>
      </c>
      <c r="S75" s="616" t="s">
        <v>124</v>
      </c>
    </row>
    <row r="76" spans="1:19" s="970" customFormat="1">
      <c r="A76" s="1414"/>
      <c r="B76" s="1414"/>
      <c r="C76" s="203"/>
      <c r="D76" s="202" t="s">
        <v>7</v>
      </c>
      <c r="E76" s="616">
        <v>255</v>
      </c>
      <c r="F76" s="616" t="s">
        <v>124</v>
      </c>
      <c r="G76" s="616" t="s">
        <v>124</v>
      </c>
      <c r="H76" s="616" t="s">
        <v>124</v>
      </c>
      <c r="I76" s="616" t="s">
        <v>124</v>
      </c>
      <c r="J76" s="616">
        <v>31</v>
      </c>
      <c r="K76" s="616">
        <v>12.2</v>
      </c>
      <c r="L76" s="616">
        <v>184</v>
      </c>
      <c r="M76" s="616">
        <v>72.2</v>
      </c>
      <c r="N76" s="616">
        <v>8</v>
      </c>
      <c r="O76" s="616">
        <v>3.1</v>
      </c>
      <c r="P76" s="616">
        <v>28</v>
      </c>
      <c r="Q76" s="616">
        <v>11</v>
      </c>
      <c r="R76" s="616">
        <v>4</v>
      </c>
      <c r="S76" s="616">
        <v>1.6</v>
      </c>
    </row>
    <row r="77" spans="1:19" s="970" customFormat="1">
      <c r="A77" s="1414"/>
      <c r="B77" s="1414"/>
      <c r="C77" s="202" t="s">
        <v>7</v>
      </c>
      <c r="D77" s="202" t="s">
        <v>8</v>
      </c>
      <c r="E77" s="616">
        <v>278</v>
      </c>
      <c r="F77" s="616" t="s">
        <v>124</v>
      </c>
      <c r="G77" s="616" t="s">
        <v>124</v>
      </c>
      <c r="H77" s="616" t="s">
        <v>124</v>
      </c>
      <c r="I77" s="616" t="s">
        <v>124</v>
      </c>
      <c r="J77" s="616">
        <v>33</v>
      </c>
      <c r="K77" s="616">
        <v>11.9</v>
      </c>
      <c r="L77" s="616">
        <v>201</v>
      </c>
      <c r="M77" s="616">
        <v>72.3</v>
      </c>
      <c r="N77" s="616">
        <v>12</v>
      </c>
      <c r="O77" s="616">
        <v>4.3</v>
      </c>
      <c r="P77" s="616">
        <v>28</v>
      </c>
      <c r="Q77" s="616">
        <v>10.1</v>
      </c>
      <c r="R77" s="616">
        <v>4</v>
      </c>
      <c r="S77" s="616">
        <v>1.4</v>
      </c>
    </row>
    <row r="78" spans="1:19" s="970" customFormat="1">
      <c r="A78" s="1414"/>
      <c r="B78" s="1414"/>
      <c r="C78" s="973"/>
      <c r="D78" s="202" t="s">
        <v>6</v>
      </c>
      <c r="E78" s="616">
        <v>12</v>
      </c>
      <c r="F78" s="616" t="s">
        <v>124</v>
      </c>
      <c r="G78" s="616" t="s">
        <v>124</v>
      </c>
      <c r="H78" s="616" t="s">
        <v>124</v>
      </c>
      <c r="I78" s="616" t="s">
        <v>124</v>
      </c>
      <c r="J78" s="616" t="s">
        <v>67</v>
      </c>
      <c r="K78" s="616">
        <v>8.3000000000000007</v>
      </c>
      <c r="L78" s="616">
        <v>10</v>
      </c>
      <c r="M78" s="616">
        <v>83.3</v>
      </c>
      <c r="N78" s="616" t="s">
        <v>124</v>
      </c>
      <c r="O78" s="616" t="s">
        <v>124</v>
      </c>
      <c r="P78" s="616" t="s">
        <v>67</v>
      </c>
      <c r="Q78" s="616">
        <v>8.3000000000000007</v>
      </c>
      <c r="R78" s="616" t="s">
        <v>124</v>
      </c>
      <c r="S78" s="616" t="s">
        <v>124</v>
      </c>
    </row>
    <row r="79" spans="1:19" s="970" customFormat="1">
      <c r="A79" s="1414"/>
      <c r="B79" s="1414"/>
      <c r="C79" s="973"/>
      <c r="D79" s="202" t="s">
        <v>7</v>
      </c>
      <c r="E79" s="616">
        <v>290</v>
      </c>
      <c r="F79" s="616" t="s">
        <v>124</v>
      </c>
      <c r="G79" s="616" t="s">
        <v>124</v>
      </c>
      <c r="H79" s="616" t="s">
        <v>124</v>
      </c>
      <c r="I79" s="616" t="s">
        <v>124</v>
      </c>
      <c r="J79" s="616">
        <v>34</v>
      </c>
      <c r="K79" s="616">
        <v>11.7</v>
      </c>
      <c r="L79" s="616">
        <v>211</v>
      </c>
      <c r="M79" s="616">
        <v>72.8</v>
      </c>
      <c r="N79" s="616">
        <v>12</v>
      </c>
      <c r="O79" s="616">
        <v>4.0999999999999996</v>
      </c>
      <c r="P79" s="616">
        <v>29</v>
      </c>
      <c r="Q79" s="616">
        <v>10</v>
      </c>
      <c r="R79" s="616">
        <v>4</v>
      </c>
      <c r="S79" s="616">
        <v>1.4</v>
      </c>
    </row>
    <row r="80" spans="1:19" s="970" customFormat="1" ht="15" customHeight="1">
      <c r="A80" s="1414" t="s">
        <v>650</v>
      </c>
      <c r="B80" s="1414"/>
      <c r="C80" s="202" t="s">
        <v>3</v>
      </c>
      <c r="D80" s="202" t="s">
        <v>8</v>
      </c>
      <c r="E80" s="616">
        <v>271</v>
      </c>
      <c r="F80" s="616">
        <v>10</v>
      </c>
      <c r="G80" s="616">
        <v>3.7</v>
      </c>
      <c r="H80" s="616">
        <v>43</v>
      </c>
      <c r="I80" s="616">
        <v>15.9</v>
      </c>
      <c r="J80" s="616">
        <v>65</v>
      </c>
      <c r="K80" s="616">
        <v>24</v>
      </c>
      <c r="L80" s="616">
        <v>153</v>
      </c>
      <c r="M80" s="616">
        <v>56.5</v>
      </c>
      <c r="N80" s="616" t="s">
        <v>124</v>
      </c>
      <c r="O80" s="616" t="s">
        <v>124</v>
      </c>
      <c r="P80" s="616" t="s">
        <v>124</v>
      </c>
      <c r="Q80" s="616" t="s">
        <v>124</v>
      </c>
      <c r="R80" s="616" t="s">
        <v>124</v>
      </c>
      <c r="S80" s="616" t="s">
        <v>124</v>
      </c>
    </row>
    <row r="81" spans="1:19" s="970" customFormat="1">
      <c r="A81" s="1414"/>
      <c r="B81" s="1414"/>
      <c r="C81" s="203"/>
      <c r="D81" s="202" t="s">
        <v>6</v>
      </c>
      <c r="E81" s="616">
        <v>27</v>
      </c>
      <c r="F81" s="616">
        <v>3</v>
      </c>
      <c r="G81" s="616">
        <v>11.1</v>
      </c>
      <c r="H81" s="616">
        <v>6</v>
      </c>
      <c r="I81" s="616">
        <v>22.2</v>
      </c>
      <c r="J81" s="616">
        <v>5</v>
      </c>
      <c r="K81" s="616">
        <v>18.5</v>
      </c>
      <c r="L81" s="616">
        <v>13</v>
      </c>
      <c r="M81" s="616">
        <v>48.1</v>
      </c>
      <c r="N81" s="616" t="s">
        <v>124</v>
      </c>
      <c r="O81" s="616" t="s">
        <v>124</v>
      </c>
      <c r="P81" s="616" t="s">
        <v>124</v>
      </c>
      <c r="Q81" s="616" t="s">
        <v>124</v>
      </c>
      <c r="R81" s="616" t="s">
        <v>124</v>
      </c>
      <c r="S81" s="616" t="s">
        <v>124</v>
      </c>
    </row>
    <row r="82" spans="1:19" s="970" customFormat="1">
      <c r="A82" s="1414"/>
      <c r="B82" s="1414"/>
      <c r="C82" s="203"/>
      <c r="D82" s="202" t="s">
        <v>7</v>
      </c>
      <c r="E82" s="616">
        <v>298</v>
      </c>
      <c r="F82" s="616">
        <v>13</v>
      </c>
      <c r="G82" s="616">
        <v>4.4000000000000004</v>
      </c>
      <c r="H82" s="616">
        <v>49</v>
      </c>
      <c r="I82" s="616">
        <v>16.399999999999999</v>
      </c>
      <c r="J82" s="616">
        <v>70</v>
      </c>
      <c r="K82" s="616">
        <v>23.5</v>
      </c>
      <c r="L82" s="616">
        <v>166</v>
      </c>
      <c r="M82" s="616">
        <v>55.7</v>
      </c>
      <c r="N82" s="616" t="s">
        <v>124</v>
      </c>
      <c r="O82" s="616" t="s">
        <v>124</v>
      </c>
      <c r="P82" s="616" t="s">
        <v>124</v>
      </c>
      <c r="Q82" s="616" t="s">
        <v>124</v>
      </c>
      <c r="R82" s="616" t="s">
        <v>124</v>
      </c>
      <c r="S82" s="616" t="s">
        <v>124</v>
      </c>
    </row>
    <row r="83" spans="1:19" s="970" customFormat="1">
      <c r="A83" s="1414"/>
      <c r="B83" s="1414"/>
      <c r="C83" s="202" t="s">
        <v>4</v>
      </c>
      <c r="D83" s="202" t="s">
        <v>8</v>
      </c>
      <c r="E83" s="616">
        <v>210</v>
      </c>
      <c r="F83" s="616">
        <v>11</v>
      </c>
      <c r="G83" s="616">
        <v>5.2</v>
      </c>
      <c r="H83" s="616">
        <v>26</v>
      </c>
      <c r="I83" s="616">
        <v>12.4</v>
      </c>
      <c r="J83" s="616">
        <v>55</v>
      </c>
      <c r="K83" s="616">
        <v>26.2</v>
      </c>
      <c r="L83" s="616">
        <v>118</v>
      </c>
      <c r="M83" s="616">
        <v>56.2</v>
      </c>
      <c r="N83" s="616" t="s">
        <v>124</v>
      </c>
      <c r="O83" s="616" t="s">
        <v>124</v>
      </c>
      <c r="P83" s="616" t="s">
        <v>124</v>
      </c>
      <c r="Q83" s="616" t="s">
        <v>124</v>
      </c>
      <c r="R83" s="616" t="s">
        <v>124</v>
      </c>
      <c r="S83" s="616" t="s">
        <v>124</v>
      </c>
    </row>
    <row r="84" spans="1:19" s="970" customFormat="1">
      <c r="A84" s="1414"/>
      <c r="B84" s="1414"/>
      <c r="C84" s="203"/>
      <c r="D84" s="202" t="s">
        <v>6</v>
      </c>
      <c r="E84" s="616">
        <v>27</v>
      </c>
      <c r="F84" s="616" t="s">
        <v>67</v>
      </c>
      <c r="G84" s="616">
        <v>3.7</v>
      </c>
      <c r="H84" s="616">
        <v>7</v>
      </c>
      <c r="I84" s="616">
        <v>25.9</v>
      </c>
      <c r="J84" s="616">
        <v>4</v>
      </c>
      <c r="K84" s="616">
        <v>14.8</v>
      </c>
      <c r="L84" s="616">
        <v>15</v>
      </c>
      <c r="M84" s="616">
        <v>55.6</v>
      </c>
      <c r="N84" s="616" t="s">
        <v>124</v>
      </c>
      <c r="O84" s="616" t="s">
        <v>124</v>
      </c>
      <c r="P84" s="616" t="s">
        <v>124</v>
      </c>
      <c r="Q84" s="616" t="s">
        <v>124</v>
      </c>
      <c r="R84" s="616" t="s">
        <v>124</v>
      </c>
      <c r="S84" s="616" t="s">
        <v>124</v>
      </c>
    </row>
    <row r="85" spans="1:19" s="970" customFormat="1">
      <c r="A85" s="1414"/>
      <c r="B85" s="1414"/>
      <c r="C85" s="203"/>
      <c r="D85" s="202" t="s">
        <v>7</v>
      </c>
      <c r="E85" s="616">
        <v>237</v>
      </c>
      <c r="F85" s="616">
        <v>12</v>
      </c>
      <c r="G85" s="616">
        <v>5.0999999999999996</v>
      </c>
      <c r="H85" s="616">
        <v>33</v>
      </c>
      <c r="I85" s="616">
        <v>13.9</v>
      </c>
      <c r="J85" s="616">
        <v>59</v>
      </c>
      <c r="K85" s="616">
        <v>24.9</v>
      </c>
      <c r="L85" s="616">
        <v>133</v>
      </c>
      <c r="M85" s="616">
        <v>56.1</v>
      </c>
      <c r="N85" s="616" t="s">
        <v>124</v>
      </c>
      <c r="O85" s="616" t="s">
        <v>124</v>
      </c>
      <c r="P85" s="616" t="s">
        <v>124</v>
      </c>
      <c r="Q85" s="616" t="s">
        <v>124</v>
      </c>
      <c r="R85" s="616" t="s">
        <v>124</v>
      </c>
      <c r="S85" s="616" t="s">
        <v>124</v>
      </c>
    </row>
    <row r="86" spans="1:19" s="970" customFormat="1">
      <c r="A86" s="1414"/>
      <c r="B86" s="1414"/>
      <c r="C86" s="202" t="s">
        <v>7</v>
      </c>
      <c r="D86" s="202" t="s">
        <v>8</v>
      </c>
      <c r="E86" s="616">
        <v>481</v>
      </c>
      <c r="F86" s="616">
        <v>21</v>
      </c>
      <c r="G86" s="616">
        <v>4.4000000000000004</v>
      </c>
      <c r="H86" s="616">
        <v>69</v>
      </c>
      <c r="I86" s="616">
        <v>14.3</v>
      </c>
      <c r="J86" s="616">
        <v>120</v>
      </c>
      <c r="K86" s="616">
        <v>24.9</v>
      </c>
      <c r="L86" s="616">
        <v>271</v>
      </c>
      <c r="M86" s="616">
        <v>56.3</v>
      </c>
      <c r="N86" s="616" t="s">
        <v>124</v>
      </c>
      <c r="O86" s="616" t="s">
        <v>124</v>
      </c>
      <c r="P86" s="616" t="s">
        <v>124</v>
      </c>
      <c r="Q86" s="616" t="s">
        <v>124</v>
      </c>
      <c r="R86" s="616" t="s">
        <v>124</v>
      </c>
      <c r="S86" s="616" t="s">
        <v>124</v>
      </c>
    </row>
    <row r="87" spans="1:19" s="970" customFormat="1">
      <c r="A87" s="1414"/>
      <c r="B87" s="1414"/>
      <c r="C87" s="973"/>
      <c r="D87" s="202" t="s">
        <v>6</v>
      </c>
      <c r="E87" s="616">
        <v>54</v>
      </c>
      <c r="F87" s="616">
        <v>4</v>
      </c>
      <c r="G87" s="616">
        <v>7.4</v>
      </c>
      <c r="H87" s="616">
        <v>13</v>
      </c>
      <c r="I87" s="616">
        <v>24.1</v>
      </c>
      <c r="J87" s="616">
        <v>9</v>
      </c>
      <c r="K87" s="616">
        <v>16.7</v>
      </c>
      <c r="L87" s="616">
        <v>28</v>
      </c>
      <c r="M87" s="616">
        <v>51.9</v>
      </c>
      <c r="N87" s="616" t="s">
        <v>124</v>
      </c>
      <c r="O87" s="616" t="s">
        <v>124</v>
      </c>
      <c r="P87" s="616" t="s">
        <v>124</v>
      </c>
      <c r="Q87" s="616" t="s">
        <v>124</v>
      </c>
      <c r="R87" s="616" t="s">
        <v>124</v>
      </c>
      <c r="S87" s="616" t="s">
        <v>124</v>
      </c>
    </row>
    <row r="88" spans="1:19" s="970" customFormat="1">
      <c r="A88" s="1414"/>
      <c r="B88" s="1414"/>
      <c r="C88" s="973"/>
      <c r="D88" s="202" t="s">
        <v>7</v>
      </c>
      <c r="E88" s="616">
        <v>535</v>
      </c>
      <c r="F88" s="616">
        <v>25</v>
      </c>
      <c r="G88" s="616">
        <v>4.7</v>
      </c>
      <c r="H88" s="616">
        <v>82</v>
      </c>
      <c r="I88" s="616">
        <v>15.3</v>
      </c>
      <c r="J88" s="616">
        <v>129</v>
      </c>
      <c r="K88" s="616">
        <v>24.1</v>
      </c>
      <c r="L88" s="616">
        <v>299</v>
      </c>
      <c r="M88" s="616">
        <v>55.9</v>
      </c>
      <c r="N88" s="616" t="s">
        <v>124</v>
      </c>
      <c r="O88" s="616" t="s">
        <v>124</v>
      </c>
      <c r="P88" s="616" t="s">
        <v>124</v>
      </c>
      <c r="Q88" s="616" t="s">
        <v>124</v>
      </c>
      <c r="R88" s="616" t="s">
        <v>124</v>
      </c>
      <c r="S88" s="616" t="s">
        <v>124</v>
      </c>
    </row>
    <row r="89" spans="1:19" s="970" customFormat="1" ht="15" customHeight="1">
      <c r="A89" s="1414" t="s">
        <v>652</v>
      </c>
      <c r="B89" s="1414"/>
      <c r="C89" s="202" t="s">
        <v>3</v>
      </c>
      <c r="D89" s="202" t="s">
        <v>8</v>
      </c>
      <c r="E89" s="616">
        <v>167</v>
      </c>
      <c r="F89" s="616" t="s">
        <v>124</v>
      </c>
      <c r="G89" s="616" t="s">
        <v>124</v>
      </c>
      <c r="H89" s="616" t="s">
        <v>124</v>
      </c>
      <c r="I89" s="616" t="s">
        <v>124</v>
      </c>
      <c r="J89" s="616">
        <v>7</v>
      </c>
      <c r="K89" s="616">
        <v>4.2</v>
      </c>
      <c r="L89" s="616">
        <v>159</v>
      </c>
      <c r="M89" s="616">
        <v>95.2</v>
      </c>
      <c r="N89" s="616" t="s">
        <v>67</v>
      </c>
      <c r="O89" s="616">
        <v>0.6</v>
      </c>
      <c r="P89" s="616" t="s">
        <v>124</v>
      </c>
      <c r="Q89" s="616" t="s">
        <v>124</v>
      </c>
      <c r="R89" s="616" t="s">
        <v>124</v>
      </c>
      <c r="S89" s="616" t="s">
        <v>124</v>
      </c>
    </row>
    <row r="90" spans="1:19" s="970" customFormat="1">
      <c r="A90" s="1414"/>
      <c r="B90" s="1414"/>
      <c r="C90" s="203"/>
      <c r="D90" s="202" t="s">
        <v>6</v>
      </c>
      <c r="E90" s="616">
        <v>9</v>
      </c>
      <c r="F90" s="616" t="s">
        <v>124</v>
      </c>
      <c r="G90" s="616" t="s">
        <v>124</v>
      </c>
      <c r="H90" s="616" t="s">
        <v>124</v>
      </c>
      <c r="I90" s="616" t="s">
        <v>124</v>
      </c>
      <c r="J90" s="616" t="s">
        <v>124</v>
      </c>
      <c r="K90" s="616" t="s">
        <v>124</v>
      </c>
      <c r="L90" s="616">
        <v>9</v>
      </c>
      <c r="M90" s="616">
        <v>100</v>
      </c>
      <c r="N90" s="616" t="s">
        <v>124</v>
      </c>
      <c r="O90" s="616" t="s">
        <v>124</v>
      </c>
      <c r="P90" s="616" t="s">
        <v>124</v>
      </c>
      <c r="Q90" s="616" t="s">
        <v>124</v>
      </c>
      <c r="R90" s="616" t="s">
        <v>124</v>
      </c>
      <c r="S90" s="616" t="s">
        <v>124</v>
      </c>
    </row>
    <row r="91" spans="1:19" s="970" customFormat="1">
      <c r="A91" s="1414"/>
      <c r="B91" s="1414"/>
      <c r="C91" s="203"/>
      <c r="D91" s="202" t="s">
        <v>7</v>
      </c>
      <c r="E91" s="616">
        <v>176</v>
      </c>
      <c r="F91" s="616" t="s">
        <v>124</v>
      </c>
      <c r="G91" s="616" t="s">
        <v>124</v>
      </c>
      <c r="H91" s="616" t="s">
        <v>124</v>
      </c>
      <c r="I91" s="616" t="s">
        <v>124</v>
      </c>
      <c r="J91" s="616">
        <v>7</v>
      </c>
      <c r="K91" s="616">
        <v>4</v>
      </c>
      <c r="L91" s="616">
        <v>168</v>
      </c>
      <c r="M91" s="616">
        <v>95.5</v>
      </c>
      <c r="N91" s="616" t="s">
        <v>67</v>
      </c>
      <c r="O91" s="616">
        <v>0.6</v>
      </c>
      <c r="P91" s="616" t="s">
        <v>124</v>
      </c>
      <c r="Q91" s="616" t="s">
        <v>124</v>
      </c>
      <c r="R91" s="616" t="s">
        <v>124</v>
      </c>
      <c r="S91" s="616" t="s">
        <v>124</v>
      </c>
    </row>
    <row r="92" spans="1:19" s="970" customFormat="1">
      <c r="A92" s="1414"/>
      <c r="B92" s="1414"/>
      <c r="C92" s="202" t="s">
        <v>4</v>
      </c>
      <c r="D92" s="202" t="s">
        <v>8</v>
      </c>
      <c r="E92" s="616">
        <v>109</v>
      </c>
      <c r="F92" s="616" t="s">
        <v>124</v>
      </c>
      <c r="G92" s="616" t="s">
        <v>124</v>
      </c>
      <c r="H92" s="616" t="s">
        <v>124</v>
      </c>
      <c r="I92" s="616" t="s">
        <v>124</v>
      </c>
      <c r="J92" s="616">
        <v>9</v>
      </c>
      <c r="K92" s="616">
        <v>8.3000000000000007</v>
      </c>
      <c r="L92" s="616">
        <v>98</v>
      </c>
      <c r="M92" s="616">
        <v>89.9</v>
      </c>
      <c r="N92" s="616" t="s">
        <v>67</v>
      </c>
      <c r="O92" s="616">
        <v>1.8</v>
      </c>
      <c r="P92" s="616" t="s">
        <v>124</v>
      </c>
      <c r="Q92" s="616" t="s">
        <v>124</v>
      </c>
      <c r="R92" s="616" t="s">
        <v>124</v>
      </c>
      <c r="S92" s="616" t="s">
        <v>124</v>
      </c>
    </row>
    <row r="93" spans="1:19" s="970" customFormat="1">
      <c r="A93" s="1414"/>
      <c r="B93" s="1414"/>
      <c r="C93" s="203"/>
      <c r="D93" s="202" t="s">
        <v>6</v>
      </c>
      <c r="E93" s="616">
        <v>6</v>
      </c>
      <c r="F93" s="616" t="s">
        <v>124</v>
      </c>
      <c r="G93" s="616" t="s">
        <v>124</v>
      </c>
      <c r="H93" s="616" t="s">
        <v>124</v>
      </c>
      <c r="I93" s="616" t="s">
        <v>124</v>
      </c>
      <c r="J93" s="616" t="s">
        <v>67</v>
      </c>
      <c r="K93" s="616">
        <v>16.7</v>
      </c>
      <c r="L93" s="616">
        <v>5</v>
      </c>
      <c r="M93" s="616">
        <v>83.3</v>
      </c>
      <c r="N93" s="616" t="s">
        <v>124</v>
      </c>
      <c r="O93" s="616" t="s">
        <v>124</v>
      </c>
      <c r="P93" s="616" t="s">
        <v>124</v>
      </c>
      <c r="Q93" s="616" t="s">
        <v>124</v>
      </c>
      <c r="R93" s="616" t="s">
        <v>124</v>
      </c>
      <c r="S93" s="616" t="s">
        <v>124</v>
      </c>
    </row>
    <row r="94" spans="1:19" s="970" customFormat="1">
      <c r="A94" s="1414"/>
      <c r="B94" s="1414"/>
      <c r="C94" s="203"/>
      <c r="D94" s="202" t="s">
        <v>7</v>
      </c>
      <c r="E94" s="616">
        <v>115</v>
      </c>
      <c r="F94" s="616" t="s">
        <v>124</v>
      </c>
      <c r="G94" s="616" t="s">
        <v>124</v>
      </c>
      <c r="H94" s="616" t="s">
        <v>124</v>
      </c>
      <c r="I94" s="616" t="s">
        <v>124</v>
      </c>
      <c r="J94" s="616">
        <v>10</v>
      </c>
      <c r="K94" s="616">
        <v>8.6999999999999993</v>
      </c>
      <c r="L94" s="616">
        <v>103</v>
      </c>
      <c r="M94" s="616">
        <v>89.6</v>
      </c>
      <c r="N94" s="616" t="s">
        <v>67</v>
      </c>
      <c r="O94" s="616">
        <v>1.7</v>
      </c>
      <c r="P94" s="616" t="s">
        <v>124</v>
      </c>
      <c r="Q94" s="616" t="s">
        <v>124</v>
      </c>
      <c r="R94" s="616" t="s">
        <v>124</v>
      </c>
      <c r="S94" s="616" t="s">
        <v>124</v>
      </c>
    </row>
    <row r="95" spans="1:19" s="970" customFormat="1">
      <c r="A95" s="1414"/>
      <c r="B95" s="1414"/>
      <c r="C95" s="202" t="s">
        <v>7</v>
      </c>
      <c r="D95" s="202" t="s">
        <v>8</v>
      </c>
      <c r="E95" s="616">
        <v>276</v>
      </c>
      <c r="F95" s="616" t="s">
        <v>124</v>
      </c>
      <c r="G95" s="616" t="s">
        <v>124</v>
      </c>
      <c r="H95" s="616" t="s">
        <v>124</v>
      </c>
      <c r="I95" s="616" t="s">
        <v>124</v>
      </c>
      <c r="J95" s="616">
        <v>16</v>
      </c>
      <c r="K95" s="616">
        <v>5.8</v>
      </c>
      <c r="L95" s="616">
        <v>257</v>
      </c>
      <c r="M95" s="616">
        <v>93.1</v>
      </c>
      <c r="N95" s="616">
        <v>3</v>
      </c>
      <c r="O95" s="616">
        <v>1.1000000000000001</v>
      </c>
      <c r="P95" s="616" t="s">
        <v>124</v>
      </c>
      <c r="Q95" s="616" t="s">
        <v>124</v>
      </c>
      <c r="R95" s="616" t="s">
        <v>124</v>
      </c>
      <c r="S95" s="616" t="s">
        <v>124</v>
      </c>
    </row>
    <row r="96" spans="1:19" s="970" customFormat="1">
      <c r="A96" s="1414"/>
      <c r="B96" s="1414"/>
      <c r="C96" s="973"/>
      <c r="D96" s="202" t="s">
        <v>6</v>
      </c>
      <c r="E96" s="616">
        <v>15</v>
      </c>
      <c r="F96" s="616" t="s">
        <v>124</v>
      </c>
      <c r="G96" s="616" t="s">
        <v>124</v>
      </c>
      <c r="H96" s="616" t="s">
        <v>124</v>
      </c>
      <c r="I96" s="616" t="s">
        <v>124</v>
      </c>
      <c r="J96" s="616" t="s">
        <v>67</v>
      </c>
      <c r="K96" s="616">
        <v>6.7</v>
      </c>
      <c r="L96" s="616">
        <v>14</v>
      </c>
      <c r="M96" s="616">
        <v>93.3</v>
      </c>
      <c r="N96" s="616" t="s">
        <v>124</v>
      </c>
      <c r="O96" s="616" t="s">
        <v>124</v>
      </c>
      <c r="P96" s="616" t="s">
        <v>124</v>
      </c>
      <c r="Q96" s="616" t="s">
        <v>124</v>
      </c>
      <c r="R96" s="616" t="s">
        <v>124</v>
      </c>
      <c r="S96" s="616" t="s">
        <v>124</v>
      </c>
    </row>
    <row r="97" spans="1:19" s="970" customFormat="1">
      <c r="A97" s="1414"/>
      <c r="B97" s="1414"/>
      <c r="C97" s="973"/>
      <c r="D97" s="202" t="s">
        <v>7</v>
      </c>
      <c r="E97" s="616">
        <v>291</v>
      </c>
      <c r="F97" s="616" t="s">
        <v>124</v>
      </c>
      <c r="G97" s="616" t="s">
        <v>124</v>
      </c>
      <c r="H97" s="616" t="s">
        <v>124</v>
      </c>
      <c r="I97" s="616" t="s">
        <v>124</v>
      </c>
      <c r="J97" s="616">
        <v>17</v>
      </c>
      <c r="K97" s="616">
        <v>5.8</v>
      </c>
      <c r="L97" s="616">
        <v>271</v>
      </c>
      <c r="M97" s="616">
        <v>93.1</v>
      </c>
      <c r="N97" s="616">
        <v>3</v>
      </c>
      <c r="O97" s="616">
        <v>1</v>
      </c>
      <c r="P97" s="616" t="s">
        <v>124</v>
      </c>
      <c r="Q97" s="616" t="s">
        <v>124</v>
      </c>
      <c r="R97" s="616" t="s">
        <v>124</v>
      </c>
      <c r="S97" s="616" t="s">
        <v>124</v>
      </c>
    </row>
    <row r="98" spans="1:19" s="970" customFormat="1" ht="15" customHeight="1">
      <c r="A98" s="1414" t="s">
        <v>545</v>
      </c>
      <c r="B98" s="1414"/>
      <c r="C98" s="202" t="s">
        <v>3</v>
      </c>
      <c r="D98" s="202" t="s">
        <v>8</v>
      </c>
      <c r="E98" s="616">
        <v>109</v>
      </c>
      <c r="F98" s="616" t="s">
        <v>124</v>
      </c>
      <c r="G98" s="616" t="s">
        <v>124</v>
      </c>
      <c r="H98" s="616" t="s">
        <v>124</v>
      </c>
      <c r="I98" s="616" t="s">
        <v>124</v>
      </c>
      <c r="J98" s="616" t="s">
        <v>124</v>
      </c>
      <c r="K98" s="616" t="s">
        <v>124</v>
      </c>
      <c r="L98" s="616">
        <v>96</v>
      </c>
      <c r="M98" s="616">
        <v>88.1</v>
      </c>
      <c r="N98" s="616">
        <v>8</v>
      </c>
      <c r="O98" s="616">
        <v>7.3</v>
      </c>
      <c r="P98" s="616">
        <v>5</v>
      </c>
      <c r="Q98" s="616">
        <v>4.5999999999999996</v>
      </c>
      <c r="R98" s="616" t="s">
        <v>124</v>
      </c>
      <c r="S98" s="616" t="s">
        <v>124</v>
      </c>
    </row>
    <row r="99" spans="1:19" s="970" customFormat="1">
      <c r="A99" s="1414"/>
      <c r="B99" s="1414"/>
      <c r="C99" s="203"/>
      <c r="D99" s="202" t="s">
        <v>6</v>
      </c>
      <c r="E99" s="616">
        <v>4</v>
      </c>
      <c r="F99" s="616" t="s">
        <v>124</v>
      </c>
      <c r="G99" s="616" t="s">
        <v>124</v>
      </c>
      <c r="H99" s="616" t="s">
        <v>124</v>
      </c>
      <c r="I99" s="616" t="s">
        <v>124</v>
      </c>
      <c r="J99" s="616" t="s">
        <v>124</v>
      </c>
      <c r="K99" s="616" t="s">
        <v>124</v>
      </c>
      <c r="L99" s="616">
        <v>4</v>
      </c>
      <c r="M99" s="616">
        <v>100</v>
      </c>
      <c r="N99" s="616" t="s">
        <v>124</v>
      </c>
      <c r="O99" s="616" t="s">
        <v>124</v>
      </c>
      <c r="P99" s="616" t="s">
        <v>124</v>
      </c>
      <c r="Q99" s="616" t="s">
        <v>124</v>
      </c>
      <c r="R99" s="616" t="s">
        <v>124</v>
      </c>
      <c r="S99" s="616" t="s">
        <v>124</v>
      </c>
    </row>
    <row r="100" spans="1:19" s="970" customFormat="1">
      <c r="A100" s="1414"/>
      <c r="B100" s="1414"/>
      <c r="C100" s="203"/>
      <c r="D100" s="202" t="s">
        <v>7</v>
      </c>
      <c r="E100" s="616">
        <v>113</v>
      </c>
      <c r="F100" s="616" t="s">
        <v>124</v>
      </c>
      <c r="G100" s="616" t="s">
        <v>124</v>
      </c>
      <c r="H100" s="616" t="s">
        <v>124</v>
      </c>
      <c r="I100" s="616" t="s">
        <v>124</v>
      </c>
      <c r="J100" s="616" t="s">
        <v>124</v>
      </c>
      <c r="K100" s="616" t="s">
        <v>124</v>
      </c>
      <c r="L100" s="616">
        <v>100</v>
      </c>
      <c r="M100" s="616">
        <v>88.5</v>
      </c>
      <c r="N100" s="616">
        <v>8</v>
      </c>
      <c r="O100" s="616">
        <v>7.1</v>
      </c>
      <c r="P100" s="616">
        <v>5</v>
      </c>
      <c r="Q100" s="616">
        <v>4.4000000000000004</v>
      </c>
      <c r="R100" s="616" t="s">
        <v>124</v>
      </c>
      <c r="S100" s="616" t="s">
        <v>124</v>
      </c>
    </row>
    <row r="101" spans="1:19" s="970" customFormat="1">
      <c r="A101" s="1414"/>
      <c r="B101" s="1414"/>
      <c r="C101" s="202" t="s">
        <v>4</v>
      </c>
      <c r="D101" s="202" t="s">
        <v>8</v>
      </c>
      <c r="E101" s="616">
        <v>11</v>
      </c>
      <c r="F101" s="616" t="s">
        <v>124</v>
      </c>
      <c r="G101" s="616" t="s">
        <v>124</v>
      </c>
      <c r="H101" s="616" t="s">
        <v>124</v>
      </c>
      <c r="I101" s="616" t="s">
        <v>124</v>
      </c>
      <c r="J101" s="616" t="s">
        <v>124</v>
      </c>
      <c r="K101" s="616" t="s">
        <v>124</v>
      </c>
      <c r="L101" s="616">
        <v>5</v>
      </c>
      <c r="M101" s="616">
        <v>45.5</v>
      </c>
      <c r="N101" s="616" t="s">
        <v>67</v>
      </c>
      <c r="O101" s="616">
        <v>18.2</v>
      </c>
      <c r="P101" s="616">
        <v>4</v>
      </c>
      <c r="Q101" s="616">
        <v>36.4</v>
      </c>
      <c r="R101" s="616" t="s">
        <v>124</v>
      </c>
      <c r="S101" s="616" t="s">
        <v>124</v>
      </c>
    </row>
    <row r="102" spans="1:19" s="970" customFormat="1">
      <c r="A102" s="1414"/>
      <c r="B102" s="1414"/>
      <c r="C102" s="203"/>
      <c r="D102" s="202" t="s">
        <v>6</v>
      </c>
      <c r="E102" s="616">
        <v>1</v>
      </c>
      <c r="F102" s="616" t="s">
        <v>124</v>
      </c>
      <c r="G102" s="616" t="s">
        <v>124</v>
      </c>
      <c r="H102" s="616" t="s">
        <v>124</v>
      </c>
      <c r="I102" s="616" t="s">
        <v>124</v>
      </c>
      <c r="J102" s="616" t="s">
        <v>124</v>
      </c>
      <c r="K102" s="616" t="s">
        <v>124</v>
      </c>
      <c r="L102" s="616" t="s">
        <v>67</v>
      </c>
      <c r="M102" s="616">
        <v>100</v>
      </c>
      <c r="N102" s="616" t="s">
        <v>124</v>
      </c>
      <c r="O102" s="616" t="s">
        <v>124</v>
      </c>
      <c r="P102" s="616" t="s">
        <v>124</v>
      </c>
      <c r="Q102" s="616" t="s">
        <v>124</v>
      </c>
      <c r="R102" s="616" t="s">
        <v>124</v>
      </c>
      <c r="S102" s="616" t="s">
        <v>124</v>
      </c>
    </row>
    <row r="103" spans="1:19" s="970" customFormat="1">
      <c r="A103" s="1414"/>
      <c r="B103" s="1414"/>
      <c r="C103" s="203"/>
      <c r="D103" s="202" t="s">
        <v>7</v>
      </c>
      <c r="E103" s="616">
        <v>12</v>
      </c>
      <c r="F103" s="616" t="s">
        <v>124</v>
      </c>
      <c r="G103" s="616" t="s">
        <v>124</v>
      </c>
      <c r="H103" s="616" t="s">
        <v>124</v>
      </c>
      <c r="I103" s="616" t="s">
        <v>124</v>
      </c>
      <c r="J103" s="616" t="s">
        <v>124</v>
      </c>
      <c r="K103" s="616" t="s">
        <v>124</v>
      </c>
      <c r="L103" s="616">
        <v>6</v>
      </c>
      <c r="M103" s="616">
        <v>50</v>
      </c>
      <c r="N103" s="616" t="s">
        <v>67</v>
      </c>
      <c r="O103" s="616">
        <v>16.7</v>
      </c>
      <c r="P103" s="616">
        <v>4</v>
      </c>
      <c r="Q103" s="616">
        <v>33.299999999999997</v>
      </c>
      <c r="R103" s="616" t="s">
        <v>124</v>
      </c>
      <c r="S103" s="616" t="s">
        <v>124</v>
      </c>
    </row>
    <row r="104" spans="1:19" s="970" customFormat="1">
      <c r="A104" s="1414"/>
      <c r="B104" s="1414"/>
      <c r="C104" s="202" t="s">
        <v>7</v>
      </c>
      <c r="D104" s="202" t="s">
        <v>8</v>
      </c>
      <c r="E104" s="616">
        <v>120</v>
      </c>
      <c r="F104" s="616" t="s">
        <v>124</v>
      </c>
      <c r="G104" s="616" t="s">
        <v>124</v>
      </c>
      <c r="H104" s="616" t="s">
        <v>124</v>
      </c>
      <c r="I104" s="616" t="s">
        <v>124</v>
      </c>
      <c r="J104" s="616" t="s">
        <v>124</v>
      </c>
      <c r="K104" s="616" t="s">
        <v>124</v>
      </c>
      <c r="L104" s="616">
        <v>101</v>
      </c>
      <c r="M104" s="616">
        <v>84.2</v>
      </c>
      <c r="N104" s="616">
        <v>10</v>
      </c>
      <c r="O104" s="616">
        <v>8.3000000000000007</v>
      </c>
      <c r="P104" s="616">
        <v>9</v>
      </c>
      <c r="Q104" s="616">
        <v>7.5</v>
      </c>
      <c r="R104" s="616" t="s">
        <v>124</v>
      </c>
      <c r="S104" s="616" t="s">
        <v>124</v>
      </c>
    </row>
    <row r="105" spans="1:19" s="970" customFormat="1">
      <c r="A105" s="1414"/>
      <c r="B105" s="1414"/>
      <c r="C105" s="973"/>
      <c r="D105" s="202" t="s">
        <v>6</v>
      </c>
      <c r="E105" s="616">
        <v>5</v>
      </c>
      <c r="F105" s="616" t="s">
        <v>124</v>
      </c>
      <c r="G105" s="616" t="s">
        <v>124</v>
      </c>
      <c r="H105" s="616" t="s">
        <v>124</v>
      </c>
      <c r="I105" s="616" t="s">
        <v>124</v>
      </c>
      <c r="J105" s="616" t="s">
        <v>124</v>
      </c>
      <c r="K105" s="616" t="s">
        <v>124</v>
      </c>
      <c r="L105" s="616">
        <v>5</v>
      </c>
      <c r="M105" s="616">
        <v>100</v>
      </c>
      <c r="N105" s="616" t="s">
        <v>124</v>
      </c>
      <c r="O105" s="616" t="s">
        <v>124</v>
      </c>
      <c r="P105" s="616" t="s">
        <v>124</v>
      </c>
      <c r="Q105" s="616" t="s">
        <v>124</v>
      </c>
      <c r="R105" s="616" t="s">
        <v>124</v>
      </c>
      <c r="S105" s="616" t="s">
        <v>124</v>
      </c>
    </row>
    <row r="106" spans="1:19" s="970" customFormat="1">
      <c r="A106" s="1414"/>
      <c r="B106" s="1414"/>
      <c r="C106" s="973"/>
      <c r="D106" s="202" t="s">
        <v>7</v>
      </c>
      <c r="E106" s="616">
        <v>125</v>
      </c>
      <c r="F106" s="616" t="s">
        <v>124</v>
      </c>
      <c r="G106" s="616" t="s">
        <v>124</v>
      </c>
      <c r="H106" s="616" t="s">
        <v>124</v>
      </c>
      <c r="I106" s="616" t="s">
        <v>124</v>
      </c>
      <c r="J106" s="616" t="s">
        <v>124</v>
      </c>
      <c r="K106" s="616" t="s">
        <v>124</v>
      </c>
      <c r="L106" s="616">
        <v>106</v>
      </c>
      <c r="M106" s="616">
        <v>84.8</v>
      </c>
      <c r="N106" s="616">
        <v>10</v>
      </c>
      <c r="O106" s="616">
        <v>8</v>
      </c>
      <c r="P106" s="616">
        <v>9</v>
      </c>
      <c r="Q106" s="616">
        <v>7.2</v>
      </c>
      <c r="R106" s="616" t="s">
        <v>124</v>
      </c>
      <c r="S106" s="616" t="s">
        <v>124</v>
      </c>
    </row>
    <row r="107" spans="1:19" s="970" customFormat="1">
      <c r="A107" s="1414" t="s">
        <v>7</v>
      </c>
      <c r="B107" s="1414"/>
      <c r="C107" s="202" t="s">
        <v>3</v>
      </c>
      <c r="D107" s="202" t="s">
        <v>8</v>
      </c>
      <c r="E107" s="616">
        <v>1362</v>
      </c>
      <c r="F107" s="616">
        <v>16</v>
      </c>
      <c r="G107" s="616">
        <v>1.2</v>
      </c>
      <c r="H107" s="616">
        <v>51</v>
      </c>
      <c r="I107" s="616">
        <v>3.7</v>
      </c>
      <c r="J107" s="616">
        <v>154</v>
      </c>
      <c r="K107" s="616">
        <v>11.3</v>
      </c>
      <c r="L107" s="616">
        <v>826</v>
      </c>
      <c r="M107" s="616">
        <v>60.6</v>
      </c>
      <c r="N107" s="616">
        <v>43</v>
      </c>
      <c r="O107" s="616">
        <v>3.2</v>
      </c>
      <c r="P107" s="616">
        <v>270</v>
      </c>
      <c r="Q107" s="616">
        <v>19.8</v>
      </c>
      <c r="R107" s="616" t="s">
        <v>67</v>
      </c>
      <c r="S107" s="616">
        <v>0.1</v>
      </c>
    </row>
    <row r="108" spans="1:19" s="970" customFormat="1">
      <c r="A108" s="1414"/>
      <c r="B108" s="1414"/>
      <c r="C108" s="203"/>
      <c r="D108" s="202" t="s">
        <v>6</v>
      </c>
      <c r="E108" s="616">
        <v>71</v>
      </c>
      <c r="F108" s="616">
        <v>3</v>
      </c>
      <c r="G108" s="616">
        <v>4.2</v>
      </c>
      <c r="H108" s="616">
        <v>6</v>
      </c>
      <c r="I108" s="616">
        <v>8.5</v>
      </c>
      <c r="J108" s="616">
        <v>9</v>
      </c>
      <c r="K108" s="616">
        <v>12.7</v>
      </c>
      <c r="L108" s="616">
        <v>44</v>
      </c>
      <c r="M108" s="616">
        <v>62</v>
      </c>
      <c r="N108" s="616">
        <v>3</v>
      </c>
      <c r="O108" s="616">
        <v>4.2</v>
      </c>
      <c r="P108" s="616">
        <v>6</v>
      </c>
      <c r="Q108" s="616">
        <v>8.5</v>
      </c>
      <c r="R108" s="616" t="s">
        <v>124</v>
      </c>
      <c r="S108" s="616" t="s">
        <v>124</v>
      </c>
    </row>
    <row r="109" spans="1:19" s="970" customFormat="1">
      <c r="A109" s="1414"/>
      <c r="B109" s="1414"/>
      <c r="C109" s="203"/>
      <c r="D109" s="202" t="s">
        <v>7</v>
      </c>
      <c r="E109" s="616">
        <v>1433</v>
      </c>
      <c r="F109" s="616">
        <v>19</v>
      </c>
      <c r="G109" s="616">
        <v>1.3</v>
      </c>
      <c r="H109" s="616">
        <v>57</v>
      </c>
      <c r="I109" s="616">
        <v>4</v>
      </c>
      <c r="J109" s="616">
        <v>163</v>
      </c>
      <c r="K109" s="616">
        <v>11.4</v>
      </c>
      <c r="L109" s="616">
        <v>870</v>
      </c>
      <c r="M109" s="616">
        <v>60.7</v>
      </c>
      <c r="N109" s="616">
        <v>46</v>
      </c>
      <c r="O109" s="616">
        <v>3.2</v>
      </c>
      <c r="P109" s="616">
        <v>276</v>
      </c>
      <c r="Q109" s="616">
        <v>19.3</v>
      </c>
      <c r="R109" s="616" t="s">
        <v>67</v>
      </c>
      <c r="S109" s="616">
        <v>0.1</v>
      </c>
    </row>
    <row r="110" spans="1:19" s="970" customFormat="1">
      <c r="A110" s="1414"/>
      <c r="B110" s="1414"/>
      <c r="C110" s="202" t="s">
        <v>4</v>
      </c>
      <c r="D110" s="202" t="s">
        <v>8</v>
      </c>
      <c r="E110" s="616">
        <v>1091</v>
      </c>
      <c r="F110" s="616">
        <v>12</v>
      </c>
      <c r="G110" s="616">
        <v>1.1000000000000001</v>
      </c>
      <c r="H110" s="616">
        <v>30</v>
      </c>
      <c r="I110" s="616">
        <v>2.7</v>
      </c>
      <c r="J110" s="616">
        <v>140</v>
      </c>
      <c r="K110" s="616">
        <v>12.8</v>
      </c>
      <c r="L110" s="616">
        <v>656</v>
      </c>
      <c r="M110" s="616">
        <v>60.1</v>
      </c>
      <c r="N110" s="616">
        <v>46</v>
      </c>
      <c r="O110" s="616">
        <v>4.2</v>
      </c>
      <c r="P110" s="616">
        <v>203</v>
      </c>
      <c r="Q110" s="616">
        <v>18.600000000000001</v>
      </c>
      <c r="R110" s="616">
        <v>4</v>
      </c>
      <c r="S110" s="616">
        <v>0.4</v>
      </c>
    </row>
    <row r="111" spans="1:19" s="970" customFormat="1">
      <c r="A111" s="1414"/>
      <c r="B111" s="1414"/>
      <c r="C111" s="203"/>
      <c r="D111" s="202" t="s">
        <v>6</v>
      </c>
      <c r="E111" s="616">
        <v>80</v>
      </c>
      <c r="F111" s="616" t="s">
        <v>67</v>
      </c>
      <c r="G111" s="616">
        <v>1.3</v>
      </c>
      <c r="H111" s="616">
        <v>9</v>
      </c>
      <c r="I111" s="616">
        <v>11.3</v>
      </c>
      <c r="J111" s="616">
        <v>12</v>
      </c>
      <c r="K111" s="616">
        <v>15</v>
      </c>
      <c r="L111" s="616">
        <v>50</v>
      </c>
      <c r="M111" s="616">
        <v>62.5</v>
      </c>
      <c r="N111" s="616" t="s">
        <v>67</v>
      </c>
      <c r="O111" s="616">
        <v>2.5</v>
      </c>
      <c r="P111" s="616">
        <v>6</v>
      </c>
      <c r="Q111" s="616">
        <v>7.5</v>
      </c>
      <c r="R111" s="616" t="s">
        <v>124</v>
      </c>
      <c r="S111" s="616" t="s">
        <v>124</v>
      </c>
    </row>
    <row r="112" spans="1:19" s="970" customFormat="1">
      <c r="A112" s="1414"/>
      <c r="B112" s="1414"/>
      <c r="C112" s="203"/>
      <c r="D112" s="202" t="s">
        <v>7</v>
      </c>
      <c r="E112" s="616">
        <v>1171</v>
      </c>
      <c r="F112" s="616">
        <v>13</v>
      </c>
      <c r="G112" s="616">
        <v>1.1000000000000001</v>
      </c>
      <c r="H112" s="616">
        <v>39</v>
      </c>
      <c r="I112" s="616">
        <v>3.3</v>
      </c>
      <c r="J112" s="616">
        <v>152</v>
      </c>
      <c r="K112" s="616">
        <v>13</v>
      </c>
      <c r="L112" s="616">
        <v>706</v>
      </c>
      <c r="M112" s="616">
        <v>60.3</v>
      </c>
      <c r="N112" s="616">
        <v>48</v>
      </c>
      <c r="O112" s="616">
        <v>4.0999999999999996</v>
      </c>
      <c r="P112" s="616">
        <v>209</v>
      </c>
      <c r="Q112" s="616">
        <v>17.8</v>
      </c>
      <c r="R112" s="616">
        <v>4</v>
      </c>
      <c r="S112" s="616">
        <v>0.3</v>
      </c>
    </row>
    <row r="113" spans="1:19" s="970" customFormat="1">
      <c r="A113" s="1414"/>
      <c r="B113" s="1414"/>
      <c r="C113" s="202" t="s">
        <v>7</v>
      </c>
      <c r="D113" s="202" t="s">
        <v>8</v>
      </c>
      <c r="E113" s="616">
        <v>2453</v>
      </c>
      <c r="F113" s="616">
        <v>28</v>
      </c>
      <c r="G113" s="616">
        <v>1.1000000000000001</v>
      </c>
      <c r="H113" s="616">
        <v>81</v>
      </c>
      <c r="I113" s="616">
        <v>3.3</v>
      </c>
      <c r="J113" s="616">
        <v>294</v>
      </c>
      <c r="K113" s="616">
        <v>12</v>
      </c>
      <c r="L113" s="616">
        <v>1482</v>
      </c>
      <c r="M113" s="616">
        <v>60.4</v>
      </c>
      <c r="N113" s="616">
        <v>89</v>
      </c>
      <c r="O113" s="616">
        <v>3.6</v>
      </c>
      <c r="P113" s="616">
        <v>473</v>
      </c>
      <c r="Q113" s="616">
        <v>19.3</v>
      </c>
      <c r="R113" s="616">
        <v>6</v>
      </c>
      <c r="S113" s="616">
        <v>0.2</v>
      </c>
    </row>
    <row r="114" spans="1:19" s="970" customFormat="1">
      <c r="A114" s="1414"/>
      <c r="B114" s="1414"/>
      <c r="C114" s="973"/>
      <c r="D114" s="202" t="s">
        <v>6</v>
      </c>
      <c r="E114" s="616">
        <v>151</v>
      </c>
      <c r="F114" s="616">
        <v>4</v>
      </c>
      <c r="G114" s="616">
        <v>2.6</v>
      </c>
      <c r="H114" s="616">
        <v>15</v>
      </c>
      <c r="I114" s="616">
        <v>9.9</v>
      </c>
      <c r="J114" s="616">
        <v>21</v>
      </c>
      <c r="K114" s="616">
        <v>13.9</v>
      </c>
      <c r="L114" s="616">
        <v>94</v>
      </c>
      <c r="M114" s="616">
        <v>62.3</v>
      </c>
      <c r="N114" s="616">
        <v>5</v>
      </c>
      <c r="O114" s="616">
        <v>3.3</v>
      </c>
      <c r="P114" s="616">
        <v>12</v>
      </c>
      <c r="Q114" s="616">
        <v>7.9</v>
      </c>
      <c r="R114" s="616" t="s">
        <v>124</v>
      </c>
      <c r="S114" s="616" t="s">
        <v>124</v>
      </c>
    </row>
    <row r="115" spans="1:19" s="970" customFormat="1">
      <c r="A115" s="1414"/>
      <c r="B115" s="1414"/>
      <c r="C115" s="973"/>
      <c r="D115" s="202" t="s">
        <v>7</v>
      </c>
      <c r="E115" s="616">
        <v>2604</v>
      </c>
      <c r="F115" s="616">
        <v>32</v>
      </c>
      <c r="G115" s="616">
        <v>1.2</v>
      </c>
      <c r="H115" s="616">
        <v>96</v>
      </c>
      <c r="I115" s="616">
        <v>3.7</v>
      </c>
      <c r="J115" s="616">
        <v>315</v>
      </c>
      <c r="K115" s="616">
        <v>12.1</v>
      </c>
      <c r="L115" s="616">
        <v>1576</v>
      </c>
      <c r="M115" s="616">
        <v>60.5</v>
      </c>
      <c r="N115" s="616">
        <v>94</v>
      </c>
      <c r="O115" s="616">
        <v>3.6</v>
      </c>
      <c r="P115" s="616">
        <v>485</v>
      </c>
      <c r="Q115" s="616">
        <v>18.600000000000001</v>
      </c>
      <c r="R115" s="616">
        <v>6</v>
      </c>
      <c r="S115" s="616">
        <v>0.2</v>
      </c>
    </row>
    <row r="116" spans="1:19" s="970" customFormat="1">
      <c r="A116" s="1414" t="s">
        <v>214</v>
      </c>
      <c r="B116" s="1414"/>
      <c r="C116" s="1414"/>
      <c r="D116" s="1414"/>
      <c r="E116" s="1414"/>
      <c r="F116" s="1414"/>
      <c r="G116" s="1414"/>
      <c r="H116" s="1414"/>
      <c r="I116" s="1414"/>
      <c r="J116" s="1414"/>
      <c r="K116" s="1414"/>
      <c r="L116" s="1414"/>
      <c r="M116" s="1414"/>
      <c r="N116" s="1414"/>
      <c r="O116" s="1414"/>
      <c r="P116" s="1414"/>
      <c r="Q116" s="1414"/>
      <c r="R116" s="1414"/>
      <c r="S116" s="1414"/>
    </row>
    <row r="117" spans="1:19" s="970" customFormat="1" ht="15" customHeight="1">
      <c r="A117" s="1414" t="s">
        <v>546</v>
      </c>
      <c r="B117" s="1414"/>
      <c r="C117" s="202" t="s">
        <v>3</v>
      </c>
      <c r="D117" s="202" t="s">
        <v>8</v>
      </c>
      <c r="E117" s="616">
        <v>818</v>
      </c>
      <c r="F117" s="616">
        <v>4</v>
      </c>
      <c r="G117" s="616">
        <v>0.5</v>
      </c>
      <c r="H117" s="616">
        <v>6</v>
      </c>
      <c r="I117" s="616">
        <v>0.7</v>
      </c>
      <c r="J117" s="616">
        <v>116</v>
      </c>
      <c r="K117" s="616">
        <v>14.2</v>
      </c>
      <c r="L117" s="616">
        <v>387</v>
      </c>
      <c r="M117" s="616">
        <v>47.3</v>
      </c>
      <c r="N117" s="616">
        <v>43</v>
      </c>
      <c r="O117" s="616">
        <v>5.3</v>
      </c>
      <c r="P117" s="616">
        <v>260</v>
      </c>
      <c r="Q117" s="616">
        <v>31.8</v>
      </c>
      <c r="R117" s="616" t="s">
        <v>67</v>
      </c>
      <c r="S117" s="616">
        <v>0.2</v>
      </c>
    </row>
    <row r="118" spans="1:19" s="970" customFormat="1">
      <c r="A118" s="1414"/>
      <c r="B118" s="1414"/>
      <c r="C118" s="203"/>
      <c r="D118" s="202" t="s">
        <v>6</v>
      </c>
      <c r="E118" s="616">
        <v>23</v>
      </c>
      <c r="F118" s="616" t="s">
        <v>124</v>
      </c>
      <c r="G118" s="616" t="s">
        <v>124</v>
      </c>
      <c r="H118" s="616" t="s">
        <v>67</v>
      </c>
      <c r="I118" s="616">
        <v>4.3</v>
      </c>
      <c r="J118" s="616">
        <v>10</v>
      </c>
      <c r="K118" s="616">
        <v>43.5</v>
      </c>
      <c r="L118" s="616">
        <v>10</v>
      </c>
      <c r="M118" s="616">
        <v>43.5</v>
      </c>
      <c r="N118" s="616" t="s">
        <v>124</v>
      </c>
      <c r="O118" s="616" t="s">
        <v>124</v>
      </c>
      <c r="P118" s="616" t="s">
        <v>67</v>
      </c>
      <c r="Q118" s="616">
        <v>8.6999999999999993</v>
      </c>
      <c r="R118" s="616" t="s">
        <v>124</v>
      </c>
      <c r="S118" s="616" t="s">
        <v>124</v>
      </c>
    </row>
    <row r="119" spans="1:19" s="970" customFormat="1">
      <c r="A119" s="1414"/>
      <c r="B119" s="1414"/>
      <c r="C119" s="203"/>
      <c r="D119" s="202" t="s">
        <v>7</v>
      </c>
      <c r="E119" s="616">
        <v>841</v>
      </c>
      <c r="F119" s="616">
        <v>4</v>
      </c>
      <c r="G119" s="616">
        <v>0.5</v>
      </c>
      <c r="H119" s="616">
        <v>7</v>
      </c>
      <c r="I119" s="616">
        <v>0.8</v>
      </c>
      <c r="J119" s="616">
        <v>126</v>
      </c>
      <c r="K119" s="616">
        <v>15</v>
      </c>
      <c r="L119" s="616">
        <v>397</v>
      </c>
      <c r="M119" s="616">
        <v>47.2</v>
      </c>
      <c r="N119" s="616">
        <v>43</v>
      </c>
      <c r="O119" s="616">
        <v>5.0999999999999996</v>
      </c>
      <c r="P119" s="616">
        <v>262</v>
      </c>
      <c r="Q119" s="616">
        <v>31.2</v>
      </c>
      <c r="R119" s="616" t="s">
        <v>67</v>
      </c>
      <c r="S119" s="616">
        <v>0.2</v>
      </c>
    </row>
    <row r="120" spans="1:19" s="970" customFormat="1">
      <c r="A120" s="1414"/>
      <c r="B120" s="1414"/>
      <c r="C120" s="202" t="s">
        <v>4</v>
      </c>
      <c r="D120" s="202" t="s">
        <v>8</v>
      </c>
      <c r="E120" s="616">
        <v>521</v>
      </c>
      <c r="F120" s="616">
        <v>4</v>
      </c>
      <c r="G120" s="616">
        <v>0.8</v>
      </c>
      <c r="H120" s="616" t="s">
        <v>67</v>
      </c>
      <c r="I120" s="616">
        <v>0.4</v>
      </c>
      <c r="J120" s="616">
        <v>49</v>
      </c>
      <c r="K120" s="616">
        <v>9.4</v>
      </c>
      <c r="L120" s="616">
        <v>273</v>
      </c>
      <c r="M120" s="616">
        <v>52.4</v>
      </c>
      <c r="N120" s="616">
        <v>33</v>
      </c>
      <c r="O120" s="616">
        <v>6.3</v>
      </c>
      <c r="P120" s="616">
        <v>158</v>
      </c>
      <c r="Q120" s="616">
        <v>30.3</v>
      </c>
      <c r="R120" s="616" t="s">
        <v>67</v>
      </c>
      <c r="S120" s="616">
        <v>0.4</v>
      </c>
    </row>
    <row r="121" spans="1:19" s="970" customFormat="1">
      <c r="A121" s="1414"/>
      <c r="B121" s="1414"/>
      <c r="C121" s="203"/>
      <c r="D121" s="202" t="s">
        <v>6</v>
      </c>
      <c r="E121" s="616">
        <v>31</v>
      </c>
      <c r="F121" s="616" t="s">
        <v>124</v>
      </c>
      <c r="G121" s="616" t="s">
        <v>124</v>
      </c>
      <c r="H121" s="616" t="s">
        <v>67</v>
      </c>
      <c r="I121" s="616">
        <v>3.2</v>
      </c>
      <c r="J121" s="616">
        <v>6</v>
      </c>
      <c r="K121" s="616">
        <v>19.399999999999999</v>
      </c>
      <c r="L121" s="616">
        <v>18</v>
      </c>
      <c r="M121" s="616">
        <v>58.1</v>
      </c>
      <c r="N121" s="616" t="s">
        <v>124</v>
      </c>
      <c r="O121" s="616" t="s">
        <v>124</v>
      </c>
      <c r="P121" s="616">
        <v>6</v>
      </c>
      <c r="Q121" s="616">
        <v>19.399999999999999</v>
      </c>
      <c r="R121" s="616" t="s">
        <v>124</v>
      </c>
      <c r="S121" s="616" t="s">
        <v>124</v>
      </c>
    </row>
    <row r="122" spans="1:19" s="970" customFormat="1">
      <c r="A122" s="1414"/>
      <c r="B122" s="1414"/>
      <c r="C122" s="203"/>
      <c r="D122" s="202" t="s">
        <v>7</v>
      </c>
      <c r="E122" s="616">
        <v>552</v>
      </c>
      <c r="F122" s="616">
        <v>4</v>
      </c>
      <c r="G122" s="616">
        <v>0.7</v>
      </c>
      <c r="H122" s="616">
        <v>3</v>
      </c>
      <c r="I122" s="616">
        <v>0.5</v>
      </c>
      <c r="J122" s="616">
        <v>55</v>
      </c>
      <c r="K122" s="616">
        <v>10</v>
      </c>
      <c r="L122" s="616">
        <v>291</v>
      </c>
      <c r="M122" s="616">
        <v>52.7</v>
      </c>
      <c r="N122" s="616">
        <v>33</v>
      </c>
      <c r="O122" s="616">
        <v>6</v>
      </c>
      <c r="P122" s="616">
        <v>164</v>
      </c>
      <c r="Q122" s="616">
        <v>29.7</v>
      </c>
      <c r="R122" s="616" t="s">
        <v>67</v>
      </c>
      <c r="S122" s="616">
        <v>0.4</v>
      </c>
    </row>
    <row r="123" spans="1:19" s="970" customFormat="1">
      <c r="A123" s="1414"/>
      <c r="B123" s="1414"/>
      <c r="C123" s="202" t="s">
        <v>7</v>
      </c>
      <c r="D123" s="202" t="s">
        <v>8</v>
      </c>
      <c r="E123" s="616">
        <v>1339</v>
      </c>
      <c r="F123" s="616">
        <v>8</v>
      </c>
      <c r="G123" s="616">
        <v>0.6</v>
      </c>
      <c r="H123" s="616">
        <v>8</v>
      </c>
      <c r="I123" s="616">
        <v>0.6</v>
      </c>
      <c r="J123" s="616">
        <v>165</v>
      </c>
      <c r="K123" s="616">
        <v>12.3</v>
      </c>
      <c r="L123" s="616">
        <v>660</v>
      </c>
      <c r="M123" s="616">
        <v>49.3</v>
      </c>
      <c r="N123" s="616">
        <v>76</v>
      </c>
      <c r="O123" s="616">
        <v>5.7</v>
      </c>
      <c r="P123" s="616">
        <v>418</v>
      </c>
      <c r="Q123" s="616">
        <v>31.2</v>
      </c>
      <c r="R123" s="616">
        <v>4</v>
      </c>
      <c r="S123" s="616">
        <v>0.3</v>
      </c>
    </row>
    <row r="124" spans="1:19" s="970" customFormat="1">
      <c r="A124" s="1414"/>
      <c r="B124" s="1414"/>
      <c r="C124" s="973"/>
      <c r="D124" s="202" t="s">
        <v>6</v>
      </c>
      <c r="E124" s="616">
        <v>54</v>
      </c>
      <c r="F124" s="616" t="s">
        <v>124</v>
      </c>
      <c r="G124" s="616" t="s">
        <v>124</v>
      </c>
      <c r="H124" s="616" t="s">
        <v>67</v>
      </c>
      <c r="I124" s="616">
        <v>3.7</v>
      </c>
      <c r="J124" s="616">
        <v>16</v>
      </c>
      <c r="K124" s="616">
        <v>29.6</v>
      </c>
      <c r="L124" s="616">
        <v>28</v>
      </c>
      <c r="M124" s="616">
        <v>51.9</v>
      </c>
      <c r="N124" s="616" t="s">
        <v>124</v>
      </c>
      <c r="O124" s="616" t="s">
        <v>124</v>
      </c>
      <c r="P124" s="616">
        <v>8</v>
      </c>
      <c r="Q124" s="616">
        <v>14.8</v>
      </c>
      <c r="R124" s="616" t="s">
        <v>124</v>
      </c>
      <c r="S124" s="616" t="s">
        <v>124</v>
      </c>
    </row>
    <row r="125" spans="1:19" s="970" customFormat="1">
      <c r="A125" s="1414"/>
      <c r="B125" s="1414"/>
      <c r="C125" s="973"/>
      <c r="D125" s="202" t="s">
        <v>7</v>
      </c>
      <c r="E125" s="616">
        <v>1393</v>
      </c>
      <c r="F125" s="616">
        <v>8</v>
      </c>
      <c r="G125" s="616">
        <v>0.6</v>
      </c>
      <c r="H125" s="616">
        <v>10</v>
      </c>
      <c r="I125" s="616">
        <v>0.7</v>
      </c>
      <c r="J125" s="616">
        <v>181</v>
      </c>
      <c r="K125" s="616">
        <v>13</v>
      </c>
      <c r="L125" s="616">
        <v>688</v>
      </c>
      <c r="M125" s="616">
        <v>49.4</v>
      </c>
      <c r="N125" s="616">
        <v>76</v>
      </c>
      <c r="O125" s="616">
        <v>5.5</v>
      </c>
      <c r="P125" s="616">
        <v>426</v>
      </c>
      <c r="Q125" s="616">
        <v>30.6</v>
      </c>
      <c r="R125" s="616">
        <v>4</v>
      </c>
      <c r="S125" s="616">
        <v>0.3</v>
      </c>
    </row>
    <row r="126" spans="1:19" s="970" customFormat="1" ht="15" customHeight="1">
      <c r="A126" s="1414" t="s">
        <v>651</v>
      </c>
      <c r="B126" s="1414"/>
      <c r="C126" s="202" t="s">
        <v>3</v>
      </c>
      <c r="D126" s="202" t="s">
        <v>8</v>
      </c>
      <c r="E126" s="616">
        <v>28</v>
      </c>
      <c r="F126" s="616" t="s">
        <v>124</v>
      </c>
      <c r="G126" s="616" t="s">
        <v>124</v>
      </c>
      <c r="H126" s="616" t="s">
        <v>124</v>
      </c>
      <c r="I126" s="616" t="s">
        <v>124</v>
      </c>
      <c r="J126" s="616">
        <v>4</v>
      </c>
      <c r="K126" s="616">
        <v>14.3</v>
      </c>
      <c r="L126" s="616">
        <v>20</v>
      </c>
      <c r="M126" s="616">
        <v>71.400000000000006</v>
      </c>
      <c r="N126" s="616">
        <v>3</v>
      </c>
      <c r="O126" s="616">
        <v>10.7</v>
      </c>
      <c r="P126" s="616" t="s">
        <v>67</v>
      </c>
      <c r="Q126" s="616">
        <v>3.6</v>
      </c>
      <c r="R126" s="616" t="s">
        <v>124</v>
      </c>
      <c r="S126" s="616" t="s">
        <v>124</v>
      </c>
    </row>
    <row r="127" spans="1:19" s="970" customFormat="1">
      <c r="A127" s="1414"/>
      <c r="B127" s="1414"/>
      <c r="C127" s="203"/>
      <c r="D127" s="202" t="s">
        <v>6</v>
      </c>
      <c r="E127" s="616" t="s">
        <v>124</v>
      </c>
      <c r="F127" s="616" t="s">
        <v>124</v>
      </c>
      <c r="G127" s="616" t="s">
        <v>124</v>
      </c>
      <c r="H127" s="616" t="s">
        <v>124</v>
      </c>
      <c r="I127" s="616" t="s">
        <v>124</v>
      </c>
      <c r="J127" s="616" t="s">
        <v>124</v>
      </c>
      <c r="K127" s="616" t="s">
        <v>124</v>
      </c>
      <c r="L127" s="616" t="s">
        <v>124</v>
      </c>
      <c r="M127" s="616" t="s">
        <v>124</v>
      </c>
      <c r="N127" s="616" t="s">
        <v>124</v>
      </c>
      <c r="O127" s="616" t="s">
        <v>124</v>
      </c>
      <c r="P127" s="616" t="s">
        <v>124</v>
      </c>
      <c r="Q127" s="616" t="s">
        <v>124</v>
      </c>
      <c r="R127" s="616" t="s">
        <v>124</v>
      </c>
      <c r="S127" s="616" t="s">
        <v>124</v>
      </c>
    </row>
    <row r="128" spans="1:19" s="970" customFormat="1">
      <c r="A128" s="1414"/>
      <c r="B128" s="1414"/>
      <c r="C128" s="203"/>
      <c r="D128" s="202" t="s">
        <v>7</v>
      </c>
      <c r="E128" s="616">
        <v>28</v>
      </c>
      <c r="F128" s="616" t="s">
        <v>124</v>
      </c>
      <c r="G128" s="616" t="s">
        <v>124</v>
      </c>
      <c r="H128" s="616" t="s">
        <v>124</v>
      </c>
      <c r="I128" s="616" t="s">
        <v>124</v>
      </c>
      <c r="J128" s="616">
        <v>4</v>
      </c>
      <c r="K128" s="616">
        <v>14.3</v>
      </c>
      <c r="L128" s="616">
        <v>20</v>
      </c>
      <c r="M128" s="616">
        <v>71.400000000000006</v>
      </c>
      <c r="N128" s="616">
        <v>3</v>
      </c>
      <c r="O128" s="616">
        <v>10.7</v>
      </c>
      <c r="P128" s="616" t="s">
        <v>67</v>
      </c>
      <c r="Q128" s="616">
        <v>3.6</v>
      </c>
      <c r="R128" s="616" t="s">
        <v>124</v>
      </c>
      <c r="S128" s="616" t="s">
        <v>124</v>
      </c>
    </row>
    <row r="129" spans="1:19" s="970" customFormat="1">
      <c r="A129" s="1414"/>
      <c r="B129" s="1414"/>
      <c r="C129" s="202" t="s">
        <v>4</v>
      </c>
      <c r="D129" s="202" t="s">
        <v>8</v>
      </c>
      <c r="E129" s="616">
        <v>251</v>
      </c>
      <c r="F129" s="616" t="s">
        <v>124</v>
      </c>
      <c r="G129" s="616" t="s">
        <v>124</v>
      </c>
      <c r="H129" s="616" t="s">
        <v>124</v>
      </c>
      <c r="I129" s="616" t="s">
        <v>124</v>
      </c>
      <c r="J129" s="616">
        <v>24</v>
      </c>
      <c r="K129" s="616">
        <v>9.6</v>
      </c>
      <c r="L129" s="616">
        <v>192</v>
      </c>
      <c r="M129" s="616">
        <v>76.5</v>
      </c>
      <c r="N129" s="616">
        <v>12</v>
      </c>
      <c r="O129" s="616">
        <v>4.8</v>
      </c>
      <c r="P129" s="616">
        <v>19</v>
      </c>
      <c r="Q129" s="616">
        <v>7.6</v>
      </c>
      <c r="R129" s="616">
        <v>4</v>
      </c>
      <c r="S129" s="616">
        <v>1.6</v>
      </c>
    </row>
    <row r="130" spans="1:19" s="970" customFormat="1">
      <c r="A130" s="1414"/>
      <c r="B130" s="1414"/>
      <c r="C130" s="203"/>
      <c r="D130" s="202" t="s">
        <v>6</v>
      </c>
      <c r="E130" s="616">
        <v>6</v>
      </c>
      <c r="F130" s="616" t="s">
        <v>124</v>
      </c>
      <c r="G130" s="616" t="s">
        <v>124</v>
      </c>
      <c r="H130" s="616" t="s">
        <v>124</v>
      </c>
      <c r="I130" s="616" t="s">
        <v>124</v>
      </c>
      <c r="J130" s="616" t="s">
        <v>124</v>
      </c>
      <c r="K130" s="616" t="s">
        <v>124</v>
      </c>
      <c r="L130" s="616">
        <v>4</v>
      </c>
      <c r="M130" s="616">
        <v>66.7</v>
      </c>
      <c r="N130" s="616" t="s">
        <v>124</v>
      </c>
      <c r="O130" s="616" t="s">
        <v>124</v>
      </c>
      <c r="P130" s="616" t="s">
        <v>67</v>
      </c>
      <c r="Q130" s="616">
        <v>16.7</v>
      </c>
      <c r="R130" s="616" t="s">
        <v>67</v>
      </c>
      <c r="S130" s="616">
        <v>16.7</v>
      </c>
    </row>
    <row r="131" spans="1:19" s="970" customFormat="1">
      <c r="A131" s="1414"/>
      <c r="B131" s="1414"/>
      <c r="C131" s="203"/>
      <c r="D131" s="202" t="s">
        <v>7</v>
      </c>
      <c r="E131" s="616">
        <v>257</v>
      </c>
      <c r="F131" s="616" t="s">
        <v>124</v>
      </c>
      <c r="G131" s="616" t="s">
        <v>124</v>
      </c>
      <c r="H131" s="616" t="s">
        <v>124</v>
      </c>
      <c r="I131" s="616" t="s">
        <v>124</v>
      </c>
      <c r="J131" s="616">
        <v>24</v>
      </c>
      <c r="K131" s="616">
        <v>9.3000000000000007</v>
      </c>
      <c r="L131" s="616">
        <v>196</v>
      </c>
      <c r="M131" s="616">
        <v>76.3</v>
      </c>
      <c r="N131" s="616">
        <v>12</v>
      </c>
      <c r="O131" s="616">
        <v>4.7</v>
      </c>
      <c r="P131" s="616">
        <v>20</v>
      </c>
      <c r="Q131" s="616">
        <v>7.8</v>
      </c>
      <c r="R131" s="616">
        <v>5</v>
      </c>
      <c r="S131" s="616">
        <v>1.9</v>
      </c>
    </row>
    <row r="132" spans="1:19" s="970" customFormat="1">
      <c r="A132" s="1414"/>
      <c r="B132" s="1414"/>
      <c r="C132" s="202" t="s">
        <v>7</v>
      </c>
      <c r="D132" s="202" t="s">
        <v>8</v>
      </c>
      <c r="E132" s="616">
        <v>279</v>
      </c>
      <c r="F132" s="616" t="s">
        <v>124</v>
      </c>
      <c r="G132" s="616" t="s">
        <v>124</v>
      </c>
      <c r="H132" s="616" t="s">
        <v>124</v>
      </c>
      <c r="I132" s="616" t="s">
        <v>124</v>
      </c>
      <c r="J132" s="616">
        <v>28</v>
      </c>
      <c r="K132" s="616">
        <v>10</v>
      </c>
      <c r="L132" s="616">
        <v>212</v>
      </c>
      <c r="M132" s="616">
        <v>76</v>
      </c>
      <c r="N132" s="616">
        <v>15</v>
      </c>
      <c r="O132" s="616">
        <v>5.4</v>
      </c>
      <c r="P132" s="616">
        <v>20</v>
      </c>
      <c r="Q132" s="616">
        <v>7.2</v>
      </c>
      <c r="R132" s="616">
        <v>4</v>
      </c>
      <c r="S132" s="616">
        <v>1.4</v>
      </c>
    </row>
    <row r="133" spans="1:19" s="970" customFormat="1">
      <c r="A133" s="1414"/>
      <c r="B133" s="1414"/>
      <c r="C133" s="973"/>
      <c r="D133" s="202" t="s">
        <v>6</v>
      </c>
      <c r="E133" s="616">
        <v>6</v>
      </c>
      <c r="F133" s="616" t="s">
        <v>124</v>
      </c>
      <c r="G133" s="616" t="s">
        <v>124</v>
      </c>
      <c r="H133" s="616" t="s">
        <v>124</v>
      </c>
      <c r="I133" s="616" t="s">
        <v>124</v>
      </c>
      <c r="J133" s="616" t="s">
        <v>124</v>
      </c>
      <c r="K133" s="616" t="s">
        <v>124</v>
      </c>
      <c r="L133" s="616">
        <v>4</v>
      </c>
      <c r="M133" s="616">
        <v>66.7</v>
      </c>
      <c r="N133" s="616" t="s">
        <v>124</v>
      </c>
      <c r="O133" s="616" t="s">
        <v>124</v>
      </c>
      <c r="P133" s="616" t="s">
        <v>67</v>
      </c>
      <c r="Q133" s="616">
        <v>16.7</v>
      </c>
      <c r="R133" s="616" t="s">
        <v>67</v>
      </c>
      <c r="S133" s="616">
        <v>16.7</v>
      </c>
    </row>
    <row r="134" spans="1:19" s="970" customFormat="1">
      <c r="A134" s="1414"/>
      <c r="B134" s="1414"/>
      <c r="C134" s="973"/>
      <c r="D134" s="202" t="s">
        <v>7</v>
      </c>
      <c r="E134" s="616">
        <v>285</v>
      </c>
      <c r="F134" s="616" t="s">
        <v>124</v>
      </c>
      <c r="G134" s="616" t="s">
        <v>124</v>
      </c>
      <c r="H134" s="616" t="s">
        <v>124</v>
      </c>
      <c r="I134" s="616" t="s">
        <v>124</v>
      </c>
      <c r="J134" s="616">
        <v>28</v>
      </c>
      <c r="K134" s="616">
        <v>9.8000000000000007</v>
      </c>
      <c r="L134" s="616">
        <v>216</v>
      </c>
      <c r="M134" s="616">
        <v>75.8</v>
      </c>
      <c r="N134" s="616">
        <v>15</v>
      </c>
      <c r="O134" s="616">
        <v>5.3</v>
      </c>
      <c r="P134" s="616">
        <v>21</v>
      </c>
      <c r="Q134" s="616">
        <v>7.4</v>
      </c>
      <c r="R134" s="616">
        <v>5</v>
      </c>
      <c r="S134" s="616">
        <v>1.8</v>
      </c>
    </row>
    <row r="135" spans="1:19" s="970" customFormat="1" ht="15" customHeight="1">
      <c r="A135" s="1414" t="s">
        <v>650</v>
      </c>
      <c r="B135" s="1414"/>
      <c r="C135" s="202" t="s">
        <v>3</v>
      </c>
      <c r="D135" s="202" t="s">
        <v>8</v>
      </c>
      <c r="E135" s="616">
        <v>312</v>
      </c>
      <c r="F135" s="616">
        <v>14</v>
      </c>
      <c r="G135" s="616">
        <v>4.5</v>
      </c>
      <c r="H135" s="616">
        <v>43</v>
      </c>
      <c r="I135" s="616">
        <v>13.8</v>
      </c>
      <c r="J135" s="616">
        <v>66</v>
      </c>
      <c r="K135" s="616">
        <v>21.2</v>
      </c>
      <c r="L135" s="616">
        <v>184</v>
      </c>
      <c r="M135" s="616">
        <v>59</v>
      </c>
      <c r="N135" s="616" t="s">
        <v>67</v>
      </c>
      <c r="O135" s="616">
        <v>0.6</v>
      </c>
      <c r="P135" s="616" t="s">
        <v>67</v>
      </c>
      <c r="Q135" s="616">
        <v>0.3</v>
      </c>
      <c r="R135" s="616" t="s">
        <v>67</v>
      </c>
      <c r="S135" s="616">
        <v>0.6</v>
      </c>
    </row>
    <row r="136" spans="1:19" s="970" customFormat="1">
      <c r="A136" s="1414"/>
      <c r="B136" s="1414"/>
      <c r="C136" s="203"/>
      <c r="D136" s="202" t="s">
        <v>6</v>
      </c>
      <c r="E136" s="616">
        <v>28</v>
      </c>
      <c r="F136" s="616" t="s">
        <v>67</v>
      </c>
      <c r="G136" s="616">
        <v>7.1</v>
      </c>
      <c r="H136" s="616">
        <v>8</v>
      </c>
      <c r="I136" s="616">
        <v>28.6</v>
      </c>
      <c r="J136" s="616">
        <v>7</v>
      </c>
      <c r="K136" s="616">
        <v>25</v>
      </c>
      <c r="L136" s="616">
        <v>11</v>
      </c>
      <c r="M136" s="616">
        <v>39.299999999999997</v>
      </c>
      <c r="N136" s="616" t="s">
        <v>124</v>
      </c>
      <c r="O136" s="616" t="s">
        <v>124</v>
      </c>
      <c r="P136" s="616" t="s">
        <v>124</v>
      </c>
      <c r="Q136" s="616" t="s">
        <v>124</v>
      </c>
      <c r="R136" s="616" t="s">
        <v>124</v>
      </c>
      <c r="S136" s="616" t="s">
        <v>124</v>
      </c>
    </row>
    <row r="137" spans="1:19" s="970" customFormat="1">
      <c r="A137" s="1414"/>
      <c r="B137" s="1414"/>
      <c r="C137" s="203"/>
      <c r="D137" s="202" t="s">
        <v>7</v>
      </c>
      <c r="E137" s="616">
        <v>340</v>
      </c>
      <c r="F137" s="616">
        <v>16</v>
      </c>
      <c r="G137" s="616">
        <v>4.7</v>
      </c>
      <c r="H137" s="616">
        <v>51</v>
      </c>
      <c r="I137" s="616">
        <v>15</v>
      </c>
      <c r="J137" s="616">
        <v>73</v>
      </c>
      <c r="K137" s="616">
        <v>21.5</v>
      </c>
      <c r="L137" s="616">
        <v>195</v>
      </c>
      <c r="M137" s="616">
        <v>57.4</v>
      </c>
      <c r="N137" s="616" t="s">
        <v>67</v>
      </c>
      <c r="O137" s="616">
        <v>0.6</v>
      </c>
      <c r="P137" s="616" t="s">
        <v>67</v>
      </c>
      <c r="Q137" s="616">
        <v>0.3</v>
      </c>
      <c r="R137" s="616" t="s">
        <v>67</v>
      </c>
      <c r="S137" s="616">
        <v>0.6</v>
      </c>
    </row>
    <row r="138" spans="1:19" s="970" customFormat="1">
      <c r="A138" s="1414"/>
      <c r="B138" s="1414"/>
      <c r="C138" s="202" t="s">
        <v>4</v>
      </c>
      <c r="D138" s="202" t="s">
        <v>8</v>
      </c>
      <c r="E138" s="616">
        <v>237</v>
      </c>
      <c r="F138" s="616">
        <v>9</v>
      </c>
      <c r="G138" s="616">
        <v>3.8</v>
      </c>
      <c r="H138" s="616">
        <v>37</v>
      </c>
      <c r="I138" s="616">
        <v>15.6</v>
      </c>
      <c r="J138" s="616">
        <v>67</v>
      </c>
      <c r="K138" s="616">
        <v>28.3</v>
      </c>
      <c r="L138" s="616">
        <v>123</v>
      </c>
      <c r="M138" s="616">
        <v>51.9</v>
      </c>
      <c r="N138" s="616" t="s">
        <v>124</v>
      </c>
      <c r="O138" s="616" t="s">
        <v>124</v>
      </c>
      <c r="P138" s="616" t="s">
        <v>124</v>
      </c>
      <c r="Q138" s="616" t="s">
        <v>124</v>
      </c>
      <c r="R138" s="616" t="s">
        <v>67</v>
      </c>
      <c r="S138" s="616">
        <v>0.4</v>
      </c>
    </row>
    <row r="139" spans="1:19" s="970" customFormat="1">
      <c r="A139" s="1414"/>
      <c r="B139" s="1414"/>
      <c r="C139" s="203"/>
      <c r="D139" s="202" t="s">
        <v>6</v>
      </c>
      <c r="E139" s="616">
        <v>26</v>
      </c>
      <c r="F139" s="616" t="s">
        <v>67</v>
      </c>
      <c r="G139" s="616">
        <v>3.8</v>
      </c>
      <c r="H139" s="616">
        <v>5</v>
      </c>
      <c r="I139" s="616">
        <v>19.2</v>
      </c>
      <c r="J139" s="616">
        <v>7</v>
      </c>
      <c r="K139" s="616">
        <v>26.9</v>
      </c>
      <c r="L139" s="616">
        <v>13</v>
      </c>
      <c r="M139" s="616">
        <v>50</v>
      </c>
      <c r="N139" s="616" t="s">
        <v>124</v>
      </c>
      <c r="O139" s="616" t="s">
        <v>124</v>
      </c>
      <c r="P139" s="616" t="s">
        <v>124</v>
      </c>
      <c r="Q139" s="616" t="s">
        <v>124</v>
      </c>
      <c r="R139" s="616" t="s">
        <v>124</v>
      </c>
      <c r="S139" s="616" t="s">
        <v>124</v>
      </c>
    </row>
    <row r="140" spans="1:19" s="970" customFormat="1">
      <c r="A140" s="1414"/>
      <c r="B140" s="1414"/>
      <c r="C140" s="203"/>
      <c r="D140" s="202" t="s">
        <v>7</v>
      </c>
      <c r="E140" s="616">
        <v>263</v>
      </c>
      <c r="F140" s="616">
        <v>10</v>
      </c>
      <c r="G140" s="616">
        <v>3.8</v>
      </c>
      <c r="H140" s="616">
        <v>42</v>
      </c>
      <c r="I140" s="616">
        <v>16</v>
      </c>
      <c r="J140" s="616">
        <v>74</v>
      </c>
      <c r="K140" s="616">
        <v>28.1</v>
      </c>
      <c r="L140" s="616">
        <v>136</v>
      </c>
      <c r="M140" s="616">
        <v>51.7</v>
      </c>
      <c r="N140" s="616" t="s">
        <v>124</v>
      </c>
      <c r="O140" s="616" t="s">
        <v>124</v>
      </c>
      <c r="P140" s="616" t="s">
        <v>124</v>
      </c>
      <c r="Q140" s="616" t="s">
        <v>124</v>
      </c>
      <c r="R140" s="616" t="s">
        <v>67</v>
      </c>
      <c r="S140" s="616">
        <v>0.4</v>
      </c>
    </row>
    <row r="141" spans="1:19" s="970" customFormat="1">
      <c r="A141" s="1414"/>
      <c r="B141" s="1414"/>
      <c r="C141" s="202" t="s">
        <v>7</v>
      </c>
      <c r="D141" s="202" t="s">
        <v>8</v>
      </c>
      <c r="E141" s="616">
        <v>549</v>
      </c>
      <c r="F141" s="616">
        <v>23</v>
      </c>
      <c r="G141" s="616">
        <v>4.2</v>
      </c>
      <c r="H141" s="616">
        <v>80</v>
      </c>
      <c r="I141" s="616">
        <v>14.6</v>
      </c>
      <c r="J141" s="616">
        <v>133</v>
      </c>
      <c r="K141" s="616">
        <v>24.2</v>
      </c>
      <c r="L141" s="616">
        <v>307</v>
      </c>
      <c r="M141" s="616">
        <v>55.9</v>
      </c>
      <c r="N141" s="616" t="s">
        <v>67</v>
      </c>
      <c r="O141" s="616">
        <v>0.4</v>
      </c>
      <c r="P141" s="616" t="s">
        <v>67</v>
      </c>
      <c r="Q141" s="616">
        <v>0.2</v>
      </c>
      <c r="R141" s="616">
        <v>3</v>
      </c>
      <c r="S141" s="616">
        <v>0.5</v>
      </c>
    </row>
    <row r="142" spans="1:19" s="970" customFormat="1">
      <c r="A142" s="1414"/>
      <c r="B142" s="1414"/>
      <c r="C142" s="973"/>
      <c r="D142" s="202" t="s">
        <v>6</v>
      </c>
      <c r="E142" s="616">
        <v>54</v>
      </c>
      <c r="F142" s="616">
        <v>3</v>
      </c>
      <c r="G142" s="616">
        <v>5.6</v>
      </c>
      <c r="H142" s="616">
        <v>13</v>
      </c>
      <c r="I142" s="616">
        <v>24.1</v>
      </c>
      <c r="J142" s="616">
        <v>14</v>
      </c>
      <c r="K142" s="616">
        <v>25.9</v>
      </c>
      <c r="L142" s="616">
        <v>24</v>
      </c>
      <c r="M142" s="616">
        <v>44.4</v>
      </c>
      <c r="N142" s="616" t="s">
        <v>124</v>
      </c>
      <c r="O142" s="616" t="s">
        <v>124</v>
      </c>
      <c r="P142" s="616" t="s">
        <v>124</v>
      </c>
      <c r="Q142" s="616" t="s">
        <v>124</v>
      </c>
      <c r="R142" s="616" t="s">
        <v>124</v>
      </c>
      <c r="S142" s="616" t="s">
        <v>124</v>
      </c>
    </row>
    <row r="143" spans="1:19" s="970" customFormat="1">
      <c r="A143" s="1414"/>
      <c r="B143" s="1414"/>
      <c r="C143" s="973"/>
      <c r="D143" s="202" t="s">
        <v>7</v>
      </c>
      <c r="E143" s="616">
        <v>603</v>
      </c>
      <c r="F143" s="616">
        <v>26</v>
      </c>
      <c r="G143" s="616">
        <v>4.3</v>
      </c>
      <c r="H143" s="616">
        <v>93</v>
      </c>
      <c r="I143" s="616">
        <v>15.4</v>
      </c>
      <c r="J143" s="616">
        <v>147</v>
      </c>
      <c r="K143" s="616">
        <v>24.4</v>
      </c>
      <c r="L143" s="616">
        <v>331</v>
      </c>
      <c r="M143" s="616">
        <v>54.9</v>
      </c>
      <c r="N143" s="616" t="s">
        <v>67</v>
      </c>
      <c r="O143" s="616">
        <v>0.3</v>
      </c>
      <c r="P143" s="616" t="s">
        <v>67</v>
      </c>
      <c r="Q143" s="616">
        <v>0.2</v>
      </c>
      <c r="R143" s="616">
        <v>3</v>
      </c>
      <c r="S143" s="616">
        <v>0.5</v>
      </c>
    </row>
    <row r="144" spans="1:19" s="970" customFormat="1" ht="15" customHeight="1">
      <c r="A144" s="1414" t="s">
        <v>652</v>
      </c>
      <c r="B144" s="1414"/>
      <c r="C144" s="202" t="s">
        <v>3</v>
      </c>
      <c r="D144" s="202" t="s">
        <v>8</v>
      </c>
      <c r="E144" s="616">
        <v>160</v>
      </c>
      <c r="F144" s="616" t="s">
        <v>124</v>
      </c>
      <c r="G144" s="616" t="s">
        <v>124</v>
      </c>
      <c r="H144" s="616" t="s">
        <v>124</v>
      </c>
      <c r="I144" s="616" t="s">
        <v>124</v>
      </c>
      <c r="J144" s="616">
        <v>8</v>
      </c>
      <c r="K144" s="616">
        <v>5</v>
      </c>
      <c r="L144" s="616">
        <v>151</v>
      </c>
      <c r="M144" s="616">
        <v>94.4</v>
      </c>
      <c r="N144" s="616" t="s">
        <v>124</v>
      </c>
      <c r="O144" s="616" t="s">
        <v>124</v>
      </c>
      <c r="P144" s="616" t="s">
        <v>124</v>
      </c>
      <c r="Q144" s="616" t="s">
        <v>124</v>
      </c>
      <c r="R144" s="616" t="s">
        <v>67</v>
      </c>
      <c r="S144" s="616">
        <v>0.6</v>
      </c>
    </row>
    <row r="145" spans="1:19" s="970" customFormat="1">
      <c r="A145" s="1414"/>
      <c r="B145" s="1414"/>
      <c r="C145" s="203"/>
      <c r="D145" s="202" t="s">
        <v>6</v>
      </c>
      <c r="E145" s="616">
        <v>12</v>
      </c>
      <c r="F145" s="616" t="s">
        <v>124</v>
      </c>
      <c r="G145" s="616" t="s">
        <v>124</v>
      </c>
      <c r="H145" s="616" t="s">
        <v>124</v>
      </c>
      <c r="I145" s="616" t="s">
        <v>124</v>
      </c>
      <c r="J145" s="616" t="s">
        <v>67</v>
      </c>
      <c r="K145" s="616">
        <v>8.3000000000000007</v>
      </c>
      <c r="L145" s="616">
        <v>10</v>
      </c>
      <c r="M145" s="616">
        <v>83.3</v>
      </c>
      <c r="N145" s="616" t="s">
        <v>124</v>
      </c>
      <c r="O145" s="616" t="s">
        <v>124</v>
      </c>
      <c r="P145" s="616" t="s">
        <v>124</v>
      </c>
      <c r="Q145" s="616" t="s">
        <v>124</v>
      </c>
      <c r="R145" s="616" t="s">
        <v>67</v>
      </c>
      <c r="S145" s="616">
        <v>8.3000000000000007</v>
      </c>
    </row>
    <row r="146" spans="1:19" s="970" customFormat="1">
      <c r="A146" s="1414"/>
      <c r="B146" s="1414"/>
      <c r="C146" s="203"/>
      <c r="D146" s="202" t="s">
        <v>7</v>
      </c>
      <c r="E146" s="616">
        <v>172</v>
      </c>
      <c r="F146" s="616" t="s">
        <v>124</v>
      </c>
      <c r="G146" s="616" t="s">
        <v>124</v>
      </c>
      <c r="H146" s="616" t="s">
        <v>124</v>
      </c>
      <c r="I146" s="616" t="s">
        <v>124</v>
      </c>
      <c r="J146" s="616">
        <v>9</v>
      </c>
      <c r="K146" s="616">
        <v>5.2</v>
      </c>
      <c r="L146" s="616">
        <v>161</v>
      </c>
      <c r="M146" s="616">
        <v>93.6</v>
      </c>
      <c r="N146" s="616" t="s">
        <v>124</v>
      </c>
      <c r="O146" s="616" t="s">
        <v>124</v>
      </c>
      <c r="P146" s="616" t="s">
        <v>124</v>
      </c>
      <c r="Q146" s="616" t="s">
        <v>124</v>
      </c>
      <c r="R146" s="616" t="s">
        <v>67</v>
      </c>
      <c r="S146" s="616">
        <v>1.2</v>
      </c>
    </row>
    <row r="147" spans="1:19" s="970" customFormat="1">
      <c r="A147" s="1414"/>
      <c r="B147" s="1414"/>
      <c r="C147" s="202" t="s">
        <v>4</v>
      </c>
      <c r="D147" s="202" t="s">
        <v>8</v>
      </c>
      <c r="E147" s="616">
        <v>78</v>
      </c>
      <c r="F147" s="616" t="s">
        <v>124</v>
      </c>
      <c r="G147" s="616" t="s">
        <v>124</v>
      </c>
      <c r="H147" s="616" t="s">
        <v>124</v>
      </c>
      <c r="I147" s="616" t="s">
        <v>124</v>
      </c>
      <c r="J147" s="616">
        <v>4</v>
      </c>
      <c r="K147" s="616">
        <v>5.0999999999999996</v>
      </c>
      <c r="L147" s="616">
        <v>73</v>
      </c>
      <c r="M147" s="616">
        <v>93.6</v>
      </c>
      <c r="N147" s="616" t="s">
        <v>124</v>
      </c>
      <c r="O147" s="616" t="s">
        <v>124</v>
      </c>
      <c r="P147" s="616" t="s">
        <v>124</v>
      </c>
      <c r="Q147" s="616" t="s">
        <v>124</v>
      </c>
      <c r="R147" s="616" t="s">
        <v>67</v>
      </c>
      <c r="S147" s="616">
        <v>1.3</v>
      </c>
    </row>
    <row r="148" spans="1:19" s="970" customFormat="1">
      <c r="A148" s="1414"/>
      <c r="B148" s="1414"/>
      <c r="C148" s="203"/>
      <c r="D148" s="202" t="s">
        <v>6</v>
      </c>
      <c r="E148" s="616">
        <v>6</v>
      </c>
      <c r="F148" s="616" t="s">
        <v>124</v>
      </c>
      <c r="G148" s="616" t="s">
        <v>124</v>
      </c>
      <c r="H148" s="616" t="s">
        <v>124</v>
      </c>
      <c r="I148" s="616" t="s">
        <v>124</v>
      </c>
      <c r="J148" s="616" t="s">
        <v>124</v>
      </c>
      <c r="K148" s="616" t="s">
        <v>124</v>
      </c>
      <c r="L148" s="616">
        <v>6</v>
      </c>
      <c r="M148" s="616">
        <v>100</v>
      </c>
      <c r="N148" s="616" t="s">
        <v>124</v>
      </c>
      <c r="O148" s="616" t="s">
        <v>124</v>
      </c>
      <c r="P148" s="616" t="s">
        <v>124</v>
      </c>
      <c r="Q148" s="616" t="s">
        <v>124</v>
      </c>
      <c r="R148" s="616" t="s">
        <v>124</v>
      </c>
      <c r="S148" s="616" t="s">
        <v>124</v>
      </c>
    </row>
    <row r="149" spans="1:19" s="970" customFormat="1">
      <c r="A149" s="1414"/>
      <c r="B149" s="1414"/>
      <c r="C149" s="203"/>
      <c r="D149" s="202" t="s">
        <v>7</v>
      </c>
      <c r="E149" s="616">
        <v>84</v>
      </c>
      <c r="F149" s="616" t="s">
        <v>124</v>
      </c>
      <c r="G149" s="616" t="s">
        <v>124</v>
      </c>
      <c r="H149" s="616" t="s">
        <v>124</v>
      </c>
      <c r="I149" s="616" t="s">
        <v>124</v>
      </c>
      <c r="J149" s="616">
        <v>4</v>
      </c>
      <c r="K149" s="616">
        <v>4.8</v>
      </c>
      <c r="L149" s="616">
        <v>79</v>
      </c>
      <c r="M149" s="616">
        <v>94</v>
      </c>
      <c r="N149" s="616" t="s">
        <v>124</v>
      </c>
      <c r="O149" s="616" t="s">
        <v>124</v>
      </c>
      <c r="P149" s="616" t="s">
        <v>124</v>
      </c>
      <c r="Q149" s="616" t="s">
        <v>124</v>
      </c>
      <c r="R149" s="616" t="s">
        <v>67</v>
      </c>
      <c r="S149" s="616">
        <v>1.2</v>
      </c>
    </row>
    <row r="150" spans="1:19" s="970" customFormat="1">
      <c r="A150" s="1414"/>
      <c r="B150" s="1414"/>
      <c r="C150" s="202" t="s">
        <v>7</v>
      </c>
      <c r="D150" s="202" t="s">
        <v>8</v>
      </c>
      <c r="E150" s="616">
        <v>238</v>
      </c>
      <c r="F150" s="616" t="s">
        <v>124</v>
      </c>
      <c r="G150" s="616" t="s">
        <v>124</v>
      </c>
      <c r="H150" s="616" t="s">
        <v>124</v>
      </c>
      <c r="I150" s="616" t="s">
        <v>124</v>
      </c>
      <c r="J150" s="616">
        <v>12</v>
      </c>
      <c r="K150" s="616">
        <v>5</v>
      </c>
      <c r="L150" s="616">
        <v>224</v>
      </c>
      <c r="M150" s="616">
        <v>94.1</v>
      </c>
      <c r="N150" s="616" t="s">
        <v>124</v>
      </c>
      <c r="O150" s="616" t="s">
        <v>124</v>
      </c>
      <c r="P150" s="616" t="s">
        <v>124</v>
      </c>
      <c r="Q150" s="616" t="s">
        <v>124</v>
      </c>
      <c r="R150" s="616" t="s">
        <v>67</v>
      </c>
      <c r="S150" s="616">
        <v>0.8</v>
      </c>
    </row>
    <row r="151" spans="1:19" s="970" customFormat="1">
      <c r="A151" s="1414"/>
      <c r="B151" s="1414"/>
      <c r="C151" s="973"/>
      <c r="D151" s="202" t="s">
        <v>6</v>
      </c>
      <c r="E151" s="616">
        <v>18</v>
      </c>
      <c r="F151" s="616" t="s">
        <v>124</v>
      </c>
      <c r="G151" s="616" t="s">
        <v>124</v>
      </c>
      <c r="H151" s="616" t="s">
        <v>124</v>
      </c>
      <c r="I151" s="616" t="s">
        <v>124</v>
      </c>
      <c r="J151" s="616" t="s">
        <v>67</v>
      </c>
      <c r="K151" s="616">
        <v>5.6</v>
      </c>
      <c r="L151" s="616">
        <v>16</v>
      </c>
      <c r="M151" s="616">
        <v>88.9</v>
      </c>
      <c r="N151" s="616" t="s">
        <v>124</v>
      </c>
      <c r="O151" s="616" t="s">
        <v>124</v>
      </c>
      <c r="P151" s="616" t="s">
        <v>124</v>
      </c>
      <c r="Q151" s="616" t="s">
        <v>124</v>
      </c>
      <c r="R151" s="616" t="s">
        <v>67</v>
      </c>
      <c r="S151" s="616">
        <v>5.6</v>
      </c>
    </row>
    <row r="152" spans="1:19" s="970" customFormat="1">
      <c r="A152" s="1414"/>
      <c r="B152" s="1414"/>
      <c r="C152" s="973"/>
      <c r="D152" s="202" t="s">
        <v>7</v>
      </c>
      <c r="E152" s="616">
        <v>256</v>
      </c>
      <c r="F152" s="616" t="s">
        <v>124</v>
      </c>
      <c r="G152" s="616" t="s">
        <v>124</v>
      </c>
      <c r="H152" s="616" t="s">
        <v>124</v>
      </c>
      <c r="I152" s="616" t="s">
        <v>124</v>
      </c>
      <c r="J152" s="616">
        <v>13</v>
      </c>
      <c r="K152" s="616">
        <v>5.0999999999999996</v>
      </c>
      <c r="L152" s="616">
        <v>240</v>
      </c>
      <c r="M152" s="616">
        <v>93.8</v>
      </c>
      <c r="N152" s="616" t="s">
        <v>124</v>
      </c>
      <c r="O152" s="616" t="s">
        <v>124</v>
      </c>
      <c r="P152" s="616" t="s">
        <v>124</v>
      </c>
      <c r="Q152" s="616" t="s">
        <v>124</v>
      </c>
      <c r="R152" s="616">
        <v>3</v>
      </c>
      <c r="S152" s="616">
        <v>1.2</v>
      </c>
    </row>
    <row r="153" spans="1:19" s="970" customFormat="1" ht="15" customHeight="1">
      <c r="A153" s="1414" t="s">
        <v>545</v>
      </c>
      <c r="B153" s="1414"/>
      <c r="C153" s="202" t="s">
        <v>3</v>
      </c>
      <c r="D153" s="202" t="s">
        <v>8</v>
      </c>
      <c r="E153" s="616">
        <v>113</v>
      </c>
      <c r="F153" s="616" t="s">
        <v>124</v>
      </c>
      <c r="G153" s="616" t="s">
        <v>124</v>
      </c>
      <c r="H153" s="616" t="s">
        <v>124</v>
      </c>
      <c r="I153" s="616" t="s">
        <v>124</v>
      </c>
      <c r="J153" s="616" t="s">
        <v>124</v>
      </c>
      <c r="K153" s="616" t="s">
        <v>124</v>
      </c>
      <c r="L153" s="616">
        <v>104</v>
      </c>
      <c r="M153" s="616">
        <v>92</v>
      </c>
      <c r="N153" s="616">
        <v>4</v>
      </c>
      <c r="O153" s="616">
        <v>3.5</v>
      </c>
      <c r="P153" s="616">
        <v>5</v>
      </c>
      <c r="Q153" s="616">
        <v>4.4000000000000004</v>
      </c>
      <c r="R153" s="616" t="s">
        <v>124</v>
      </c>
      <c r="S153" s="616" t="s">
        <v>124</v>
      </c>
    </row>
    <row r="154" spans="1:19" s="970" customFormat="1">
      <c r="A154" s="1414"/>
      <c r="B154" s="1414"/>
      <c r="C154" s="203"/>
      <c r="D154" s="202" t="s">
        <v>6</v>
      </c>
      <c r="E154" s="616">
        <v>7</v>
      </c>
      <c r="F154" s="616" t="s">
        <v>124</v>
      </c>
      <c r="G154" s="616" t="s">
        <v>124</v>
      </c>
      <c r="H154" s="616" t="s">
        <v>124</v>
      </c>
      <c r="I154" s="616" t="s">
        <v>124</v>
      </c>
      <c r="J154" s="616" t="s">
        <v>124</v>
      </c>
      <c r="K154" s="616" t="s">
        <v>124</v>
      </c>
      <c r="L154" s="616">
        <v>5</v>
      </c>
      <c r="M154" s="616">
        <v>71.400000000000006</v>
      </c>
      <c r="N154" s="616" t="s">
        <v>67</v>
      </c>
      <c r="O154" s="616">
        <v>28.6</v>
      </c>
      <c r="P154" s="616" t="s">
        <v>124</v>
      </c>
      <c r="Q154" s="616" t="s">
        <v>124</v>
      </c>
      <c r="R154" s="616" t="s">
        <v>124</v>
      </c>
      <c r="S154" s="616" t="s">
        <v>124</v>
      </c>
    </row>
    <row r="155" spans="1:19" s="970" customFormat="1">
      <c r="A155" s="1414"/>
      <c r="B155" s="1414"/>
      <c r="C155" s="203"/>
      <c r="D155" s="202" t="s">
        <v>7</v>
      </c>
      <c r="E155" s="616">
        <v>120</v>
      </c>
      <c r="F155" s="616" t="s">
        <v>124</v>
      </c>
      <c r="G155" s="616" t="s">
        <v>124</v>
      </c>
      <c r="H155" s="616" t="s">
        <v>124</v>
      </c>
      <c r="I155" s="616" t="s">
        <v>124</v>
      </c>
      <c r="J155" s="616" t="s">
        <v>124</v>
      </c>
      <c r="K155" s="616" t="s">
        <v>124</v>
      </c>
      <c r="L155" s="616">
        <v>109</v>
      </c>
      <c r="M155" s="616">
        <v>90.8</v>
      </c>
      <c r="N155" s="616">
        <v>6</v>
      </c>
      <c r="O155" s="616">
        <v>5</v>
      </c>
      <c r="P155" s="616">
        <v>5</v>
      </c>
      <c r="Q155" s="616">
        <v>4.2</v>
      </c>
      <c r="R155" s="616" t="s">
        <v>124</v>
      </c>
      <c r="S155" s="616" t="s">
        <v>124</v>
      </c>
    </row>
    <row r="156" spans="1:19" s="970" customFormat="1">
      <c r="A156" s="1414"/>
      <c r="B156" s="1414"/>
      <c r="C156" s="202" t="s">
        <v>4</v>
      </c>
      <c r="D156" s="202" t="s">
        <v>8</v>
      </c>
      <c r="E156" s="616">
        <v>16</v>
      </c>
      <c r="F156" s="616" t="s">
        <v>124</v>
      </c>
      <c r="G156" s="616" t="s">
        <v>124</v>
      </c>
      <c r="H156" s="616" t="s">
        <v>124</v>
      </c>
      <c r="I156" s="616" t="s">
        <v>124</v>
      </c>
      <c r="J156" s="616" t="s">
        <v>124</v>
      </c>
      <c r="K156" s="616" t="s">
        <v>124</v>
      </c>
      <c r="L156" s="616">
        <v>13</v>
      </c>
      <c r="M156" s="616">
        <v>81.3</v>
      </c>
      <c r="N156" s="616" t="s">
        <v>67</v>
      </c>
      <c r="O156" s="616">
        <v>6.3</v>
      </c>
      <c r="P156" s="616" t="s">
        <v>67</v>
      </c>
      <c r="Q156" s="616">
        <v>12.5</v>
      </c>
      <c r="R156" s="616" t="s">
        <v>124</v>
      </c>
      <c r="S156" s="616" t="s">
        <v>124</v>
      </c>
    </row>
    <row r="157" spans="1:19" s="970" customFormat="1">
      <c r="A157" s="1414"/>
      <c r="B157" s="1414"/>
      <c r="C157" s="203"/>
      <c r="D157" s="202" t="s">
        <v>6</v>
      </c>
      <c r="E157" s="616" t="s">
        <v>124</v>
      </c>
      <c r="F157" s="616" t="s">
        <v>124</v>
      </c>
      <c r="G157" s="616" t="s">
        <v>124</v>
      </c>
      <c r="H157" s="616" t="s">
        <v>124</v>
      </c>
      <c r="I157" s="616" t="s">
        <v>124</v>
      </c>
      <c r="J157" s="616" t="s">
        <v>124</v>
      </c>
      <c r="K157" s="616" t="s">
        <v>124</v>
      </c>
      <c r="L157" s="616" t="s">
        <v>124</v>
      </c>
      <c r="M157" s="616" t="s">
        <v>124</v>
      </c>
      <c r="N157" s="616" t="s">
        <v>124</v>
      </c>
      <c r="O157" s="616" t="s">
        <v>124</v>
      </c>
      <c r="P157" s="616" t="s">
        <v>124</v>
      </c>
      <c r="Q157" s="616" t="s">
        <v>124</v>
      </c>
      <c r="R157" s="616" t="s">
        <v>124</v>
      </c>
      <c r="S157" s="616" t="s">
        <v>124</v>
      </c>
    </row>
    <row r="158" spans="1:19" s="970" customFormat="1">
      <c r="A158" s="1414"/>
      <c r="B158" s="1414"/>
      <c r="C158" s="203"/>
      <c r="D158" s="202" t="s">
        <v>7</v>
      </c>
      <c r="E158" s="616">
        <v>16</v>
      </c>
      <c r="F158" s="616" t="s">
        <v>124</v>
      </c>
      <c r="G158" s="616" t="s">
        <v>124</v>
      </c>
      <c r="H158" s="616" t="s">
        <v>124</v>
      </c>
      <c r="I158" s="616" t="s">
        <v>124</v>
      </c>
      <c r="J158" s="616" t="s">
        <v>124</v>
      </c>
      <c r="K158" s="616" t="s">
        <v>124</v>
      </c>
      <c r="L158" s="616">
        <v>13</v>
      </c>
      <c r="M158" s="616">
        <v>81.3</v>
      </c>
      <c r="N158" s="616" t="s">
        <v>67</v>
      </c>
      <c r="O158" s="616">
        <v>6.3</v>
      </c>
      <c r="P158" s="616" t="s">
        <v>67</v>
      </c>
      <c r="Q158" s="616">
        <v>12.5</v>
      </c>
      <c r="R158" s="616" t="s">
        <v>124</v>
      </c>
      <c r="S158" s="616" t="s">
        <v>124</v>
      </c>
    </row>
    <row r="159" spans="1:19" s="970" customFormat="1">
      <c r="A159" s="1414"/>
      <c r="B159" s="1414"/>
      <c r="C159" s="202" t="s">
        <v>7</v>
      </c>
      <c r="D159" s="202" t="s">
        <v>8</v>
      </c>
      <c r="E159" s="616">
        <v>129</v>
      </c>
      <c r="F159" s="616" t="s">
        <v>124</v>
      </c>
      <c r="G159" s="616" t="s">
        <v>124</v>
      </c>
      <c r="H159" s="616" t="s">
        <v>124</v>
      </c>
      <c r="I159" s="616" t="s">
        <v>124</v>
      </c>
      <c r="J159" s="616" t="s">
        <v>124</v>
      </c>
      <c r="K159" s="616" t="s">
        <v>124</v>
      </c>
      <c r="L159" s="616">
        <v>117</v>
      </c>
      <c r="M159" s="616">
        <v>90.7</v>
      </c>
      <c r="N159" s="616">
        <v>5</v>
      </c>
      <c r="O159" s="616">
        <v>3.9</v>
      </c>
      <c r="P159" s="616">
        <v>7</v>
      </c>
      <c r="Q159" s="616">
        <v>5.4</v>
      </c>
      <c r="R159" s="616" t="s">
        <v>124</v>
      </c>
      <c r="S159" s="616" t="s">
        <v>124</v>
      </c>
    </row>
    <row r="160" spans="1:19" s="970" customFormat="1">
      <c r="A160" s="1414"/>
      <c r="B160" s="1414"/>
      <c r="C160" s="973"/>
      <c r="D160" s="202" t="s">
        <v>6</v>
      </c>
      <c r="E160" s="616">
        <v>7</v>
      </c>
      <c r="F160" s="616" t="s">
        <v>124</v>
      </c>
      <c r="G160" s="616" t="s">
        <v>124</v>
      </c>
      <c r="H160" s="616" t="s">
        <v>124</v>
      </c>
      <c r="I160" s="616" t="s">
        <v>124</v>
      </c>
      <c r="J160" s="616" t="s">
        <v>124</v>
      </c>
      <c r="K160" s="616" t="s">
        <v>124</v>
      </c>
      <c r="L160" s="616">
        <v>5</v>
      </c>
      <c r="M160" s="616">
        <v>71.400000000000006</v>
      </c>
      <c r="N160" s="616" t="s">
        <v>67</v>
      </c>
      <c r="O160" s="616">
        <v>28.6</v>
      </c>
      <c r="P160" s="616" t="s">
        <v>124</v>
      </c>
      <c r="Q160" s="616" t="s">
        <v>124</v>
      </c>
      <c r="R160" s="616" t="s">
        <v>124</v>
      </c>
      <c r="S160" s="616" t="s">
        <v>124</v>
      </c>
    </row>
    <row r="161" spans="1:19" s="970" customFormat="1">
      <c r="A161" s="1414"/>
      <c r="B161" s="1414"/>
      <c r="C161" s="973"/>
      <c r="D161" s="202" t="s">
        <v>7</v>
      </c>
      <c r="E161" s="616">
        <v>136</v>
      </c>
      <c r="F161" s="616" t="s">
        <v>124</v>
      </c>
      <c r="G161" s="616" t="s">
        <v>124</v>
      </c>
      <c r="H161" s="616" t="s">
        <v>124</v>
      </c>
      <c r="I161" s="616" t="s">
        <v>124</v>
      </c>
      <c r="J161" s="616" t="s">
        <v>124</v>
      </c>
      <c r="K161" s="616" t="s">
        <v>124</v>
      </c>
      <c r="L161" s="616">
        <v>122</v>
      </c>
      <c r="M161" s="616">
        <v>89.7</v>
      </c>
      <c r="N161" s="616">
        <v>7</v>
      </c>
      <c r="O161" s="616">
        <v>5.0999999999999996</v>
      </c>
      <c r="P161" s="616">
        <v>7</v>
      </c>
      <c r="Q161" s="616">
        <v>5.0999999999999996</v>
      </c>
      <c r="R161" s="616" t="s">
        <v>124</v>
      </c>
      <c r="S161" s="616" t="s">
        <v>124</v>
      </c>
    </row>
    <row r="162" spans="1:19" s="970" customFormat="1">
      <c r="A162" s="1414" t="s">
        <v>7</v>
      </c>
      <c r="B162" s="1414"/>
      <c r="C162" s="202" t="s">
        <v>3</v>
      </c>
      <c r="D162" s="202" t="s">
        <v>8</v>
      </c>
      <c r="E162" s="616">
        <v>1431</v>
      </c>
      <c r="F162" s="616">
        <v>18</v>
      </c>
      <c r="G162" s="616">
        <v>1.3</v>
      </c>
      <c r="H162" s="616">
        <v>49</v>
      </c>
      <c r="I162" s="616">
        <v>3.4</v>
      </c>
      <c r="J162" s="616">
        <v>194</v>
      </c>
      <c r="K162" s="616">
        <v>13.6</v>
      </c>
      <c r="L162" s="616">
        <v>846</v>
      </c>
      <c r="M162" s="616">
        <v>59.1</v>
      </c>
      <c r="N162" s="616">
        <v>52</v>
      </c>
      <c r="O162" s="616">
        <v>3.6</v>
      </c>
      <c r="P162" s="616">
        <v>267</v>
      </c>
      <c r="Q162" s="616">
        <v>18.7</v>
      </c>
      <c r="R162" s="616">
        <v>5</v>
      </c>
      <c r="S162" s="616">
        <v>0.3</v>
      </c>
    </row>
    <row r="163" spans="1:19" s="970" customFormat="1">
      <c r="A163" s="1414"/>
      <c r="B163" s="1414"/>
      <c r="C163" s="203"/>
      <c r="D163" s="202" t="s">
        <v>6</v>
      </c>
      <c r="E163" s="616">
        <v>70</v>
      </c>
      <c r="F163" s="616" t="s">
        <v>67</v>
      </c>
      <c r="G163" s="616">
        <v>2.9</v>
      </c>
      <c r="H163" s="616">
        <v>9</v>
      </c>
      <c r="I163" s="616">
        <v>12.9</v>
      </c>
      <c r="J163" s="616">
        <v>18</v>
      </c>
      <c r="K163" s="616">
        <v>25.7</v>
      </c>
      <c r="L163" s="616">
        <v>36</v>
      </c>
      <c r="M163" s="616">
        <v>51.4</v>
      </c>
      <c r="N163" s="616" t="s">
        <v>67</v>
      </c>
      <c r="O163" s="616">
        <v>2.9</v>
      </c>
      <c r="P163" s="616" t="s">
        <v>67</v>
      </c>
      <c r="Q163" s="616">
        <v>2.9</v>
      </c>
      <c r="R163" s="616" t="s">
        <v>67</v>
      </c>
      <c r="S163" s="616">
        <v>1.4</v>
      </c>
    </row>
    <row r="164" spans="1:19" s="970" customFormat="1">
      <c r="A164" s="1414"/>
      <c r="B164" s="1414"/>
      <c r="C164" s="203"/>
      <c r="D164" s="202" t="s">
        <v>7</v>
      </c>
      <c r="E164" s="616">
        <v>1501</v>
      </c>
      <c r="F164" s="616">
        <v>20</v>
      </c>
      <c r="G164" s="616">
        <v>1.3</v>
      </c>
      <c r="H164" s="616">
        <v>58</v>
      </c>
      <c r="I164" s="616">
        <v>3.9</v>
      </c>
      <c r="J164" s="616">
        <v>212</v>
      </c>
      <c r="K164" s="616">
        <v>14.1</v>
      </c>
      <c r="L164" s="616">
        <v>882</v>
      </c>
      <c r="M164" s="616">
        <v>58.8</v>
      </c>
      <c r="N164" s="616">
        <v>54</v>
      </c>
      <c r="O164" s="616">
        <v>3.6</v>
      </c>
      <c r="P164" s="616">
        <v>269</v>
      </c>
      <c r="Q164" s="616">
        <v>17.899999999999999</v>
      </c>
      <c r="R164" s="616">
        <v>6</v>
      </c>
      <c r="S164" s="616">
        <v>0.4</v>
      </c>
    </row>
    <row r="165" spans="1:19" s="970" customFormat="1">
      <c r="A165" s="1414"/>
      <c r="B165" s="1414"/>
      <c r="C165" s="202" t="s">
        <v>4</v>
      </c>
      <c r="D165" s="202" t="s">
        <v>8</v>
      </c>
      <c r="E165" s="616">
        <v>1103</v>
      </c>
      <c r="F165" s="616">
        <v>13</v>
      </c>
      <c r="G165" s="616">
        <v>1.2</v>
      </c>
      <c r="H165" s="616">
        <v>39</v>
      </c>
      <c r="I165" s="616">
        <v>3.5</v>
      </c>
      <c r="J165" s="616">
        <v>144</v>
      </c>
      <c r="K165" s="616">
        <v>13.1</v>
      </c>
      <c r="L165" s="616">
        <v>674</v>
      </c>
      <c r="M165" s="616">
        <v>61.1</v>
      </c>
      <c r="N165" s="616">
        <v>46</v>
      </c>
      <c r="O165" s="616">
        <v>4.2</v>
      </c>
      <c r="P165" s="616">
        <v>179</v>
      </c>
      <c r="Q165" s="616">
        <v>16.2</v>
      </c>
      <c r="R165" s="616">
        <v>8</v>
      </c>
      <c r="S165" s="616">
        <v>0.7</v>
      </c>
    </row>
    <row r="166" spans="1:19" s="970" customFormat="1">
      <c r="A166" s="1414"/>
      <c r="B166" s="1414"/>
      <c r="C166" s="203"/>
      <c r="D166" s="202" t="s">
        <v>6</v>
      </c>
      <c r="E166" s="616">
        <v>69</v>
      </c>
      <c r="F166" s="616" t="s">
        <v>67</v>
      </c>
      <c r="G166" s="616">
        <v>1.4</v>
      </c>
      <c r="H166" s="616">
        <v>6</v>
      </c>
      <c r="I166" s="616">
        <v>8.6999999999999993</v>
      </c>
      <c r="J166" s="616">
        <v>13</v>
      </c>
      <c r="K166" s="616">
        <v>18.8</v>
      </c>
      <c r="L166" s="616">
        <v>41</v>
      </c>
      <c r="M166" s="616">
        <v>59.4</v>
      </c>
      <c r="N166" s="616" t="s">
        <v>124</v>
      </c>
      <c r="O166" s="616" t="s">
        <v>124</v>
      </c>
      <c r="P166" s="616">
        <v>7</v>
      </c>
      <c r="Q166" s="616">
        <v>10.1</v>
      </c>
      <c r="R166" s="616" t="s">
        <v>67</v>
      </c>
      <c r="S166" s="616">
        <v>1.4</v>
      </c>
    </row>
    <row r="167" spans="1:19" s="970" customFormat="1">
      <c r="A167" s="1414"/>
      <c r="B167" s="1414"/>
      <c r="C167" s="203"/>
      <c r="D167" s="202" t="s">
        <v>7</v>
      </c>
      <c r="E167" s="616">
        <v>1172</v>
      </c>
      <c r="F167" s="616">
        <v>14</v>
      </c>
      <c r="G167" s="616">
        <v>1.2</v>
      </c>
      <c r="H167" s="616">
        <v>45</v>
      </c>
      <c r="I167" s="616">
        <v>3.8</v>
      </c>
      <c r="J167" s="616">
        <v>157</v>
      </c>
      <c r="K167" s="616">
        <v>13.4</v>
      </c>
      <c r="L167" s="616">
        <v>715</v>
      </c>
      <c r="M167" s="616">
        <v>61</v>
      </c>
      <c r="N167" s="616">
        <v>46</v>
      </c>
      <c r="O167" s="616">
        <v>3.9</v>
      </c>
      <c r="P167" s="616">
        <v>186</v>
      </c>
      <c r="Q167" s="616">
        <v>15.9</v>
      </c>
      <c r="R167" s="616">
        <v>9</v>
      </c>
      <c r="S167" s="616">
        <v>0.8</v>
      </c>
    </row>
    <row r="168" spans="1:19" s="970" customFormat="1">
      <c r="A168" s="1414"/>
      <c r="B168" s="1414"/>
      <c r="C168" s="202" t="s">
        <v>7</v>
      </c>
      <c r="D168" s="202" t="s">
        <v>8</v>
      </c>
      <c r="E168" s="616">
        <v>2534</v>
      </c>
      <c r="F168" s="616">
        <v>31</v>
      </c>
      <c r="G168" s="616">
        <v>1.2</v>
      </c>
      <c r="H168" s="616">
        <v>88</v>
      </c>
      <c r="I168" s="616">
        <v>3.5</v>
      </c>
      <c r="J168" s="616">
        <v>338</v>
      </c>
      <c r="K168" s="616">
        <v>13.3</v>
      </c>
      <c r="L168" s="616">
        <v>1520</v>
      </c>
      <c r="M168" s="616">
        <v>60</v>
      </c>
      <c r="N168" s="616">
        <v>98</v>
      </c>
      <c r="O168" s="616">
        <v>3.9</v>
      </c>
      <c r="P168" s="616">
        <v>446</v>
      </c>
      <c r="Q168" s="616">
        <v>17.600000000000001</v>
      </c>
      <c r="R168" s="616">
        <v>13</v>
      </c>
      <c r="S168" s="616">
        <v>0.5</v>
      </c>
    </row>
    <row r="169" spans="1:19" s="970" customFormat="1">
      <c r="A169" s="1414"/>
      <c r="B169" s="1414"/>
      <c r="C169" s="973"/>
      <c r="D169" s="202" t="s">
        <v>6</v>
      </c>
      <c r="E169" s="616">
        <v>139</v>
      </c>
      <c r="F169" s="616">
        <v>3</v>
      </c>
      <c r="G169" s="616">
        <v>2.2000000000000002</v>
      </c>
      <c r="H169" s="616">
        <v>15</v>
      </c>
      <c r="I169" s="616">
        <v>10.8</v>
      </c>
      <c r="J169" s="616">
        <v>31</v>
      </c>
      <c r="K169" s="616">
        <v>22.3</v>
      </c>
      <c r="L169" s="616">
        <v>77</v>
      </c>
      <c r="M169" s="616">
        <v>55.4</v>
      </c>
      <c r="N169" s="616" t="s">
        <v>67</v>
      </c>
      <c r="O169" s="616">
        <v>1.4</v>
      </c>
      <c r="P169" s="616">
        <v>9</v>
      </c>
      <c r="Q169" s="616">
        <v>6.5</v>
      </c>
      <c r="R169" s="616" t="s">
        <v>67</v>
      </c>
      <c r="S169" s="616">
        <v>1.4</v>
      </c>
    </row>
    <row r="170" spans="1:19" s="970" customFormat="1">
      <c r="A170" s="1414"/>
      <c r="B170" s="1414"/>
      <c r="C170" s="973"/>
      <c r="D170" s="202" t="s">
        <v>7</v>
      </c>
      <c r="E170" s="616">
        <v>2673</v>
      </c>
      <c r="F170" s="616">
        <v>34</v>
      </c>
      <c r="G170" s="616">
        <v>1.3</v>
      </c>
      <c r="H170" s="616">
        <v>103</v>
      </c>
      <c r="I170" s="616">
        <v>3.9</v>
      </c>
      <c r="J170" s="616">
        <v>369</v>
      </c>
      <c r="K170" s="616">
        <v>13.8</v>
      </c>
      <c r="L170" s="616">
        <v>1597</v>
      </c>
      <c r="M170" s="616">
        <v>59.7</v>
      </c>
      <c r="N170" s="616">
        <v>100</v>
      </c>
      <c r="O170" s="616">
        <v>3.7</v>
      </c>
      <c r="P170" s="616">
        <v>455</v>
      </c>
      <c r="Q170" s="616">
        <v>17</v>
      </c>
      <c r="R170" s="616">
        <v>15</v>
      </c>
      <c r="S170" s="616">
        <v>0.6</v>
      </c>
    </row>
    <row r="171" spans="1:19" s="970" customFormat="1">
      <c r="A171" s="1414" t="s">
        <v>213</v>
      </c>
      <c r="B171" s="1414"/>
      <c r="C171" s="1414"/>
      <c r="D171" s="1414"/>
      <c r="E171" s="1414"/>
      <c r="F171" s="1414"/>
      <c r="G171" s="1414"/>
      <c r="H171" s="1414"/>
      <c r="I171" s="1414"/>
      <c r="J171" s="1414"/>
      <c r="K171" s="1414"/>
      <c r="L171" s="1414"/>
      <c r="M171" s="1414"/>
      <c r="N171" s="1414"/>
      <c r="O171" s="1414"/>
      <c r="P171" s="1414"/>
      <c r="Q171" s="1414"/>
      <c r="R171" s="1414"/>
      <c r="S171" s="1414"/>
    </row>
    <row r="172" spans="1:19" s="970" customFormat="1" ht="15" customHeight="1">
      <c r="A172" s="1414" t="s">
        <v>546</v>
      </c>
      <c r="B172" s="1414"/>
      <c r="C172" s="202" t="s">
        <v>3</v>
      </c>
      <c r="D172" s="202" t="s">
        <v>8</v>
      </c>
      <c r="E172" s="616">
        <v>688</v>
      </c>
      <c r="F172" s="616">
        <v>13</v>
      </c>
      <c r="G172" s="616">
        <v>1.9</v>
      </c>
      <c r="H172" s="616">
        <v>8</v>
      </c>
      <c r="I172" s="616">
        <v>1.2</v>
      </c>
      <c r="J172" s="616">
        <v>90</v>
      </c>
      <c r="K172" s="616">
        <v>13.1</v>
      </c>
      <c r="L172" s="616">
        <v>366</v>
      </c>
      <c r="M172" s="616">
        <v>53.2</v>
      </c>
      <c r="N172" s="616">
        <v>25</v>
      </c>
      <c r="O172" s="616">
        <v>3.6</v>
      </c>
      <c r="P172" s="616">
        <v>185</v>
      </c>
      <c r="Q172" s="616">
        <v>26.9</v>
      </c>
      <c r="R172" s="616" t="s">
        <v>67</v>
      </c>
      <c r="S172" s="616">
        <v>0.1</v>
      </c>
    </row>
    <row r="173" spans="1:19" s="970" customFormat="1">
      <c r="A173" s="1414"/>
      <c r="B173" s="1414"/>
      <c r="C173" s="203"/>
      <c r="D173" s="202" t="s">
        <v>6</v>
      </c>
      <c r="E173" s="616">
        <v>39</v>
      </c>
      <c r="F173" s="616" t="s">
        <v>67</v>
      </c>
      <c r="G173" s="616">
        <v>2.6</v>
      </c>
      <c r="H173" s="616" t="s">
        <v>67</v>
      </c>
      <c r="I173" s="616">
        <v>2.6</v>
      </c>
      <c r="J173" s="616">
        <v>5</v>
      </c>
      <c r="K173" s="616">
        <v>12.8</v>
      </c>
      <c r="L173" s="616">
        <v>24</v>
      </c>
      <c r="M173" s="616">
        <v>61.5</v>
      </c>
      <c r="N173" s="616" t="s">
        <v>124</v>
      </c>
      <c r="O173" s="616" t="s">
        <v>124</v>
      </c>
      <c r="P173" s="616">
        <v>7</v>
      </c>
      <c r="Q173" s="616">
        <v>17.899999999999999</v>
      </c>
      <c r="R173" s="616" t="s">
        <v>67</v>
      </c>
      <c r="S173" s="616">
        <v>2.6</v>
      </c>
    </row>
    <row r="174" spans="1:19" s="970" customFormat="1">
      <c r="A174" s="1414"/>
      <c r="B174" s="1414"/>
      <c r="C174" s="203"/>
      <c r="D174" s="202" t="s">
        <v>7</v>
      </c>
      <c r="E174" s="616">
        <v>727</v>
      </c>
      <c r="F174" s="616">
        <v>14</v>
      </c>
      <c r="G174" s="616">
        <v>1.9</v>
      </c>
      <c r="H174" s="616">
        <v>9</v>
      </c>
      <c r="I174" s="616">
        <v>1.2</v>
      </c>
      <c r="J174" s="616">
        <v>95</v>
      </c>
      <c r="K174" s="616">
        <v>13.1</v>
      </c>
      <c r="L174" s="616">
        <v>390</v>
      </c>
      <c r="M174" s="616">
        <v>53.6</v>
      </c>
      <c r="N174" s="616">
        <v>25</v>
      </c>
      <c r="O174" s="616">
        <v>3.4</v>
      </c>
      <c r="P174" s="616">
        <v>192</v>
      </c>
      <c r="Q174" s="616">
        <v>26.4</v>
      </c>
      <c r="R174" s="616" t="s">
        <v>67</v>
      </c>
      <c r="S174" s="616">
        <v>0.3</v>
      </c>
    </row>
    <row r="175" spans="1:19" s="970" customFormat="1">
      <c r="A175" s="1414"/>
      <c r="B175" s="1414"/>
      <c r="C175" s="202" t="s">
        <v>4</v>
      </c>
      <c r="D175" s="202" t="s">
        <v>8</v>
      </c>
      <c r="E175" s="616">
        <v>474</v>
      </c>
      <c r="F175" s="616" t="s">
        <v>67</v>
      </c>
      <c r="G175" s="616">
        <v>0.2</v>
      </c>
      <c r="H175" s="616" t="s">
        <v>67</v>
      </c>
      <c r="I175" s="616">
        <v>0.2</v>
      </c>
      <c r="J175" s="616">
        <v>45</v>
      </c>
      <c r="K175" s="616">
        <v>9.5</v>
      </c>
      <c r="L175" s="616">
        <v>256</v>
      </c>
      <c r="M175" s="616">
        <v>54</v>
      </c>
      <c r="N175" s="616">
        <v>26</v>
      </c>
      <c r="O175" s="616">
        <v>5.5</v>
      </c>
      <c r="P175" s="616">
        <v>144</v>
      </c>
      <c r="Q175" s="616">
        <v>30.4</v>
      </c>
      <c r="R175" s="616" t="s">
        <v>67</v>
      </c>
      <c r="S175" s="616">
        <v>0.2</v>
      </c>
    </row>
    <row r="176" spans="1:19" s="970" customFormat="1">
      <c r="A176" s="1414"/>
      <c r="B176" s="1414"/>
      <c r="C176" s="203"/>
      <c r="D176" s="202" t="s">
        <v>6</v>
      </c>
      <c r="E176" s="616">
        <v>45</v>
      </c>
      <c r="F176" s="616" t="s">
        <v>124</v>
      </c>
      <c r="G176" s="616" t="s">
        <v>124</v>
      </c>
      <c r="H176" s="616" t="s">
        <v>67</v>
      </c>
      <c r="I176" s="616">
        <v>2.2000000000000002</v>
      </c>
      <c r="J176" s="616">
        <v>13</v>
      </c>
      <c r="K176" s="616">
        <v>28.9</v>
      </c>
      <c r="L176" s="616">
        <v>22</v>
      </c>
      <c r="M176" s="616">
        <v>48.9</v>
      </c>
      <c r="N176" s="616">
        <v>3</v>
      </c>
      <c r="O176" s="616">
        <v>6.7</v>
      </c>
      <c r="P176" s="616">
        <v>3</v>
      </c>
      <c r="Q176" s="616">
        <v>6.7</v>
      </c>
      <c r="R176" s="616">
        <v>3</v>
      </c>
      <c r="S176" s="616">
        <v>6.7</v>
      </c>
    </row>
    <row r="177" spans="1:19" s="970" customFormat="1">
      <c r="A177" s="1414"/>
      <c r="B177" s="1414"/>
      <c r="C177" s="203"/>
      <c r="D177" s="202" t="s">
        <v>7</v>
      </c>
      <c r="E177" s="616">
        <v>519</v>
      </c>
      <c r="F177" s="616" t="s">
        <v>67</v>
      </c>
      <c r="G177" s="616">
        <v>0.2</v>
      </c>
      <c r="H177" s="616" t="s">
        <v>67</v>
      </c>
      <c r="I177" s="616">
        <v>0.4</v>
      </c>
      <c r="J177" s="616">
        <v>58</v>
      </c>
      <c r="K177" s="616">
        <v>11.2</v>
      </c>
      <c r="L177" s="616">
        <v>278</v>
      </c>
      <c r="M177" s="616">
        <v>53.6</v>
      </c>
      <c r="N177" s="616">
        <v>29</v>
      </c>
      <c r="O177" s="616">
        <v>5.6</v>
      </c>
      <c r="P177" s="616">
        <v>147</v>
      </c>
      <c r="Q177" s="616">
        <v>28.3</v>
      </c>
      <c r="R177" s="616">
        <v>4</v>
      </c>
      <c r="S177" s="616">
        <v>0.8</v>
      </c>
    </row>
    <row r="178" spans="1:19" s="970" customFormat="1">
      <c r="A178" s="1414"/>
      <c r="B178" s="1414"/>
      <c r="C178" s="202" t="s">
        <v>7</v>
      </c>
      <c r="D178" s="202" t="s">
        <v>8</v>
      </c>
      <c r="E178" s="616">
        <v>1162</v>
      </c>
      <c r="F178" s="616">
        <v>14</v>
      </c>
      <c r="G178" s="616">
        <v>1.2</v>
      </c>
      <c r="H178" s="616">
        <v>9</v>
      </c>
      <c r="I178" s="616">
        <v>0.8</v>
      </c>
      <c r="J178" s="616">
        <v>135</v>
      </c>
      <c r="K178" s="616">
        <v>11.6</v>
      </c>
      <c r="L178" s="616">
        <v>622</v>
      </c>
      <c r="M178" s="616">
        <v>53.5</v>
      </c>
      <c r="N178" s="616">
        <v>51</v>
      </c>
      <c r="O178" s="616">
        <v>4.4000000000000004</v>
      </c>
      <c r="P178" s="616">
        <v>329</v>
      </c>
      <c r="Q178" s="616">
        <v>28.3</v>
      </c>
      <c r="R178" s="616" t="s">
        <v>67</v>
      </c>
      <c r="S178" s="616">
        <v>0.2</v>
      </c>
    </row>
    <row r="179" spans="1:19" s="970" customFormat="1">
      <c r="A179" s="1414"/>
      <c r="B179" s="1414"/>
      <c r="C179" s="973"/>
      <c r="D179" s="202" t="s">
        <v>6</v>
      </c>
      <c r="E179" s="616">
        <v>84</v>
      </c>
      <c r="F179" s="616" t="s">
        <v>67</v>
      </c>
      <c r="G179" s="616">
        <v>1.2</v>
      </c>
      <c r="H179" s="616" t="s">
        <v>67</v>
      </c>
      <c r="I179" s="616">
        <v>2.4</v>
      </c>
      <c r="J179" s="616">
        <v>18</v>
      </c>
      <c r="K179" s="616">
        <v>21.4</v>
      </c>
      <c r="L179" s="616">
        <v>46</v>
      </c>
      <c r="M179" s="616">
        <v>54.8</v>
      </c>
      <c r="N179" s="616">
        <v>3</v>
      </c>
      <c r="O179" s="616">
        <v>3.6</v>
      </c>
      <c r="P179" s="616">
        <v>10</v>
      </c>
      <c r="Q179" s="616">
        <v>11.9</v>
      </c>
      <c r="R179" s="616">
        <v>4</v>
      </c>
      <c r="S179" s="616">
        <v>4.8</v>
      </c>
    </row>
    <row r="180" spans="1:19" s="970" customFormat="1">
      <c r="A180" s="1414"/>
      <c r="B180" s="1414"/>
      <c r="C180" s="973"/>
      <c r="D180" s="202" t="s">
        <v>7</v>
      </c>
      <c r="E180" s="616">
        <v>1246</v>
      </c>
      <c r="F180" s="616">
        <v>15</v>
      </c>
      <c r="G180" s="616">
        <v>1.2</v>
      </c>
      <c r="H180" s="616">
        <v>11</v>
      </c>
      <c r="I180" s="616">
        <v>0.9</v>
      </c>
      <c r="J180" s="616">
        <v>153</v>
      </c>
      <c r="K180" s="616">
        <v>12.3</v>
      </c>
      <c r="L180" s="616">
        <v>668</v>
      </c>
      <c r="M180" s="616">
        <v>53.6</v>
      </c>
      <c r="N180" s="616">
        <v>54</v>
      </c>
      <c r="O180" s="616">
        <v>4.3</v>
      </c>
      <c r="P180" s="616">
        <v>339</v>
      </c>
      <c r="Q180" s="616">
        <v>27.2</v>
      </c>
      <c r="R180" s="616">
        <v>6</v>
      </c>
      <c r="S180" s="616">
        <v>0.5</v>
      </c>
    </row>
    <row r="181" spans="1:19" s="970" customFormat="1" ht="15" customHeight="1">
      <c r="A181" s="1414" t="s">
        <v>651</v>
      </c>
      <c r="B181" s="1414"/>
      <c r="C181" s="202" t="s">
        <v>3</v>
      </c>
      <c r="D181" s="202" t="s">
        <v>8</v>
      </c>
      <c r="E181" s="616">
        <v>64</v>
      </c>
      <c r="F181" s="616" t="s">
        <v>124</v>
      </c>
      <c r="G181" s="616" t="s">
        <v>124</v>
      </c>
      <c r="H181" s="616" t="s">
        <v>124</v>
      </c>
      <c r="I181" s="616" t="s">
        <v>124</v>
      </c>
      <c r="J181" s="616">
        <v>5</v>
      </c>
      <c r="K181" s="616">
        <v>7.8</v>
      </c>
      <c r="L181" s="616">
        <v>50</v>
      </c>
      <c r="M181" s="616">
        <v>78.099999999999994</v>
      </c>
      <c r="N181" s="616">
        <v>4</v>
      </c>
      <c r="O181" s="616">
        <v>6.3</v>
      </c>
      <c r="P181" s="616">
        <v>5</v>
      </c>
      <c r="Q181" s="616">
        <v>7.8</v>
      </c>
      <c r="R181" s="616" t="s">
        <v>124</v>
      </c>
      <c r="S181" s="616" t="s">
        <v>124</v>
      </c>
    </row>
    <row r="182" spans="1:19" s="970" customFormat="1">
      <c r="A182" s="1414"/>
      <c r="B182" s="1414"/>
      <c r="C182" s="203"/>
      <c r="D182" s="202" t="s">
        <v>6</v>
      </c>
      <c r="E182" s="616">
        <v>2</v>
      </c>
      <c r="F182" s="616" t="s">
        <v>124</v>
      </c>
      <c r="G182" s="616" t="s">
        <v>124</v>
      </c>
      <c r="H182" s="616" t="s">
        <v>124</v>
      </c>
      <c r="I182" s="616" t="s">
        <v>124</v>
      </c>
      <c r="J182" s="616" t="s">
        <v>124</v>
      </c>
      <c r="K182" s="616" t="s">
        <v>124</v>
      </c>
      <c r="L182" s="616">
        <v>2</v>
      </c>
      <c r="M182" s="616">
        <v>100</v>
      </c>
      <c r="N182" s="616" t="s">
        <v>124</v>
      </c>
      <c r="O182" s="616" t="s">
        <v>124</v>
      </c>
      <c r="P182" s="616" t="s">
        <v>124</v>
      </c>
      <c r="Q182" s="616" t="s">
        <v>124</v>
      </c>
      <c r="R182" s="616" t="s">
        <v>124</v>
      </c>
      <c r="S182" s="616" t="s">
        <v>124</v>
      </c>
    </row>
    <row r="183" spans="1:19" s="970" customFormat="1">
      <c r="A183" s="1414"/>
      <c r="B183" s="1414"/>
      <c r="C183" s="203"/>
      <c r="D183" s="202" t="s">
        <v>7</v>
      </c>
      <c r="E183" s="616">
        <v>66</v>
      </c>
      <c r="F183" s="616" t="s">
        <v>124</v>
      </c>
      <c r="G183" s="616" t="s">
        <v>124</v>
      </c>
      <c r="H183" s="616" t="s">
        <v>124</v>
      </c>
      <c r="I183" s="616" t="s">
        <v>124</v>
      </c>
      <c r="J183" s="616">
        <v>5</v>
      </c>
      <c r="K183" s="616">
        <v>7.6</v>
      </c>
      <c r="L183" s="616">
        <v>52</v>
      </c>
      <c r="M183" s="616">
        <v>78.8</v>
      </c>
      <c r="N183" s="616">
        <v>4</v>
      </c>
      <c r="O183" s="616">
        <v>6.1</v>
      </c>
      <c r="P183" s="616">
        <v>5</v>
      </c>
      <c r="Q183" s="616">
        <v>7.6</v>
      </c>
      <c r="R183" s="616" t="s">
        <v>124</v>
      </c>
      <c r="S183" s="616" t="s">
        <v>124</v>
      </c>
    </row>
    <row r="184" spans="1:19" s="970" customFormat="1">
      <c r="A184" s="1414"/>
      <c r="B184" s="1414"/>
      <c r="C184" s="202" t="s">
        <v>4</v>
      </c>
      <c r="D184" s="202" t="s">
        <v>8</v>
      </c>
      <c r="E184" s="616">
        <v>250</v>
      </c>
      <c r="F184" s="616" t="s">
        <v>124</v>
      </c>
      <c r="G184" s="616" t="s">
        <v>124</v>
      </c>
      <c r="H184" s="616" t="s">
        <v>124</v>
      </c>
      <c r="I184" s="616" t="s">
        <v>124</v>
      </c>
      <c r="J184" s="616">
        <v>24</v>
      </c>
      <c r="K184" s="616">
        <v>9.6</v>
      </c>
      <c r="L184" s="616">
        <v>198</v>
      </c>
      <c r="M184" s="616">
        <v>79.2</v>
      </c>
      <c r="N184" s="616">
        <v>9</v>
      </c>
      <c r="O184" s="616">
        <v>3.6</v>
      </c>
      <c r="P184" s="616">
        <v>16</v>
      </c>
      <c r="Q184" s="616">
        <v>6.4</v>
      </c>
      <c r="R184" s="616">
        <v>3</v>
      </c>
      <c r="S184" s="616">
        <v>1.2</v>
      </c>
    </row>
    <row r="185" spans="1:19" s="970" customFormat="1">
      <c r="A185" s="1414"/>
      <c r="B185" s="1414"/>
      <c r="C185" s="203"/>
      <c r="D185" s="202" t="s">
        <v>6</v>
      </c>
      <c r="E185" s="616">
        <v>15</v>
      </c>
      <c r="F185" s="616" t="s">
        <v>124</v>
      </c>
      <c r="G185" s="616" t="s">
        <v>124</v>
      </c>
      <c r="H185" s="616" t="s">
        <v>124</v>
      </c>
      <c r="I185" s="616" t="s">
        <v>124</v>
      </c>
      <c r="J185" s="616">
        <v>4</v>
      </c>
      <c r="K185" s="616">
        <v>26.7</v>
      </c>
      <c r="L185" s="616">
        <v>11</v>
      </c>
      <c r="M185" s="616">
        <v>73.3</v>
      </c>
      <c r="N185" s="616" t="s">
        <v>124</v>
      </c>
      <c r="O185" s="616" t="s">
        <v>124</v>
      </c>
      <c r="P185" s="616" t="s">
        <v>124</v>
      </c>
      <c r="Q185" s="616" t="s">
        <v>124</v>
      </c>
      <c r="R185" s="616" t="s">
        <v>124</v>
      </c>
      <c r="S185" s="616" t="s">
        <v>124</v>
      </c>
    </row>
    <row r="186" spans="1:19" s="970" customFormat="1">
      <c r="A186" s="1414"/>
      <c r="B186" s="1414"/>
      <c r="C186" s="203"/>
      <c r="D186" s="202" t="s">
        <v>7</v>
      </c>
      <c r="E186" s="616">
        <v>265</v>
      </c>
      <c r="F186" s="616" t="s">
        <v>124</v>
      </c>
      <c r="G186" s="616" t="s">
        <v>124</v>
      </c>
      <c r="H186" s="616" t="s">
        <v>124</v>
      </c>
      <c r="I186" s="616" t="s">
        <v>124</v>
      </c>
      <c r="J186" s="616">
        <v>28</v>
      </c>
      <c r="K186" s="616">
        <v>10.6</v>
      </c>
      <c r="L186" s="616">
        <v>209</v>
      </c>
      <c r="M186" s="616">
        <v>78.900000000000006</v>
      </c>
      <c r="N186" s="616">
        <v>9</v>
      </c>
      <c r="O186" s="616">
        <v>3.4</v>
      </c>
      <c r="P186" s="616">
        <v>16</v>
      </c>
      <c r="Q186" s="616">
        <v>6</v>
      </c>
      <c r="R186" s="616">
        <v>3</v>
      </c>
      <c r="S186" s="616">
        <v>1.1000000000000001</v>
      </c>
    </row>
    <row r="187" spans="1:19" s="970" customFormat="1">
      <c r="A187" s="1414"/>
      <c r="B187" s="1414"/>
      <c r="C187" s="202" t="s">
        <v>7</v>
      </c>
      <c r="D187" s="202" t="s">
        <v>8</v>
      </c>
      <c r="E187" s="616">
        <v>314</v>
      </c>
      <c r="F187" s="616" t="s">
        <v>124</v>
      </c>
      <c r="G187" s="616" t="s">
        <v>124</v>
      </c>
      <c r="H187" s="616" t="s">
        <v>124</v>
      </c>
      <c r="I187" s="616" t="s">
        <v>124</v>
      </c>
      <c r="J187" s="616">
        <v>29</v>
      </c>
      <c r="K187" s="616">
        <v>9.1999999999999993</v>
      </c>
      <c r="L187" s="616">
        <v>248</v>
      </c>
      <c r="M187" s="616">
        <v>79</v>
      </c>
      <c r="N187" s="616">
        <v>13</v>
      </c>
      <c r="O187" s="616">
        <v>4.0999999999999996</v>
      </c>
      <c r="P187" s="616">
        <v>21</v>
      </c>
      <c r="Q187" s="616">
        <v>6.7</v>
      </c>
      <c r="R187" s="616">
        <v>3</v>
      </c>
      <c r="S187" s="616">
        <v>1</v>
      </c>
    </row>
    <row r="188" spans="1:19" s="970" customFormat="1">
      <c r="A188" s="1414"/>
      <c r="B188" s="1414"/>
      <c r="C188" s="973"/>
      <c r="D188" s="202" t="s">
        <v>6</v>
      </c>
      <c r="E188" s="616">
        <v>17</v>
      </c>
      <c r="F188" s="616" t="s">
        <v>124</v>
      </c>
      <c r="G188" s="616" t="s">
        <v>124</v>
      </c>
      <c r="H188" s="616" t="s">
        <v>124</v>
      </c>
      <c r="I188" s="616" t="s">
        <v>124</v>
      </c>
      <c r="J188" s="616">
        <v>4</v>
      </c>
      <c r="K188" s="616">
        <v>23.5</v>
      </c>
      <c r="L188" s="616">
        <v>13</v>
      </c>
      <c r="M188" s="616">
        <v>76.5</v>
      </c>
      <c r="N188" s="616" t="s">
        <v>124</v>
      </c>
      <c r="O188" s="616" t="s">
        <v>124</v>
      </c>
      <c r="P188" s="616" t="s">
        <v>124</v>
      </c>
      <c r="Q188" s="616" t="s">
        <v>124</v>
      </c>
      <c r="R188" s="616" t="s">
        <v>124</v>
      </c>
      <c r="S188" s="616" t="s">
        <v>124</v>
      </c>
    </row>
    <row r="189" spans="1:19" s="970" customFormat="1">
      <c r="A189" s="1414"/>
      <c r="B189" s="1414"/>
      <c r="C189" s="973"/>
      <c r="D189" s="202" t="s">
        <v>7</v>
      </c>
      <c r="E189" s="616">
        <v>331</v>
      </c>
      <c r="F189" s="616" t="s">
        <v>124</v>
      </c>
      <c r="G189" s="616" t="s">
        <v>124</v>
      </c>
      <c r="H189" s="616" t="s">
        <v>124</v>
      </c>
      <c r="I189" s="616" t="s">
        <v>124</v>
      </c>
      <c r="J189" s="616">
        <v>33</v>
      </c>
      <c r="K189" s="616">
        <v>10</v>
      </c>
      <c r="L189" s="616">
        <v>261</v>
      </c>
      <c r="M189" s="616">
        <v>78.900000000000006</v>
      </c>
      <c r="N189" s="616">
        <v>13</v>
      </c>
      <c r="O189" s="616">
        <v>3.9</v>
      </c>
      <c r="P189" s="616">
        <v>21</v>
      </c>
      <c r="Q189" s="616">
        <v>6.3</v>
      </c>
      <c r="R189" s="616">
        <v>3</v>
      </c>
      <c r="S189" s="616">
        <v>0.9</v>
      </c>
    </row>
    <row r="190" spans="1:19" s="970" customFormat="1" ht="15" customHeight="1">
      <c r="A190" s="1414" t="s">
        <v>650</v>
      </c>
      <c r="B190" s="1414"/>
      <c r="C190" s="202" t="s">
        <v>3</v>
      </c>
      <c r="D190" s="202" t="s">
        <v>8</v>
      </c>
      <c r="E190" s="616">
        <v>286</v>
      </c>
      <c r="F190" s="616">
        <v>17</v>
      </c>
      <c r="G190" s="616">
        <v>5.9</v>
      </c>
      <c r="H190" s="616">
        <v>41</v>
      </c>
      <c r="I190" s="616">
        <v>14.3</v>
      </c>
      <c r="J190" s="616">
        <v>68</v>
      </c>
      <c r="K190" s="616">
        <v>23.8</v>
      </c>
      <c r="L190" s="616">
        <v>155</v>
      </c>
      <c r="M190" s="616">
        <v>54.2</v>
      </c>
      <c r="N190" s="616" t="s">
        <v>124</v>
      </c>
      <c r="O190" s="616" t="s">
        <v>124</v>
      </c>
      <c r="P190" s="616" t="s">
        <v>124</v>
      </c>
      <c r="Q190" s="616" t="s">
        <v>124</v>
      </c>
      <c r="R190" s="616">
        <v>5</v>
      </c>
      <c r="S190" s="616">
        <v>1.7</v>
      </c>
    </row>
    <row r="191" spans="1:19" s="970" customFormat="1">
      <c r="A191" s="1414"/>
      <c r="B191" s="1414"/>
      <c r="C191" s="203"/>
      <c r="D191" s="202" t="s">
        <v>6</v>
      </c>
      <c r="E191" s="616">
        <v>22</v>
      </c>
      <c r="F191" s="616">
        <v>4</v>
      </c>
      <c r="G191" s="616">
        <v>18.2</v>
      </c>
      <c r="H191" s="616">
        <v>5</v>
      </c>
      <c r="I191" s="616">
        <v>22.7</v>
      </c>
      <c r="J191" s="616">
        <v>7</v>
      </c>
      <c r="K191" s="616">
        <v>31.8</v>
      </c>
      <c r="L191" s="616">
        <v>6</v>
      </c>
      <c r="M191" s="616">
        <v>27.3</v>
      </c>
      <c r="N191" s="616" t="s">
        <v>124</v>
      </c>
      <c r="O191" s="616" t="s">
        <v>124</v>
      </c>
      <c r="P191" s="616" t="s">
        <v>124</v>
      </c>
      <c r="Q191" s="616" t="s">
        <v>124</v>
      </c>
      <c r="R191" s="616" t="s">
        <v>124</v>
      </c>
      <c r="S191" s="616" t="s">
        <v>124</v>
      </c>
    </row>
    <row r="192" spans="1:19" s="970" customFormat="1">
      <c r="A192" s="1414"/>
      <c r="B192" s="1414"/>
      <c r="C192" s="203"/>
      <c r="D192" s="202" t="s">
        <v>7</v>
      </c>
      <c r="E192" s="616">
        <v>308</v>
      </c>
      <c r="F192" s="616">
        <v>21</v>
      </c>
      <c r="G192" s="616">
        <v>6.8</v>
      </c>
      <c r="H192" s="616">
        <v>46</v>
      </c>
      <c r="I192" s="616">
        <v>14.9</v>
      </c>
      <c r="J192" s="616">
        <v>75</v>
      </c>
      <c r="K192" s="616">
        <v>24.4</v>
      </c>
      <c r="L192" s="616">
        <v>161</v>
      </c>
      <c r="M192" s="616">
        <v>52.3</v>
      </c>
      <c r="N192" s="616" t="s">
        <v>124</v>
      </c>
      <c r="O192" s="616" t="s">
        <v>124</v>
      </c>
      <c r="P192" s="616" t="s">
        <v>124</v>
      </c>
      <c r="Q192" s="616" t="s">
        <v>124</v>
      </c>
      <c r="R192" s="616">
        <v>5</v>
      </c>
      <c r="S192" s="616">
        <v>1.6</v>
      </c>
    </row>
    <row r="193" spans="1:19" s="970" customFormat="1">
      <c r="A193" s="1414"/>
      <c r="B193" s="1414"/>
      <c r="C193" s="202" t="s">
        <v>4</v>
      </c>
      <c r="D193" s="202" t="s">
        <v>8</v>
      </c>
      <c r="E193" s="616">
        <v>256</v>
      </c>
      <c r="F193" s="616">
        <v>8</v>
      </c>
      <c r="G193" s="616">
        <v>3.1</v>
      </c>
      <c r="H193" s="616">
        <v>28</v>
      </c>
      <c r="I193" s="616">
        <v>10.9</v>
      </c>
      <c r="J193" s="616">
        <v>53</v>
      </c>
      <c r="K193" s="616">
        <v>20.7</v>
      </c>
      <c r="L193" s="616">
        <v>164</v>
      </c>
      <c r="M193" s="616">
        <v>64.099999999999994</v>
      </c>
      <c r="N193" s="616" t="s">
        <v>124</v>
      </c>
      <c r="O193" s="616" t="s">
        <v>124</v>
      </c>
      <c r="P193" s="616" t="s">
        <v>67</v>
      </c>
      <c r="Q193" s="616">
        <v>0.4</v>
      </c>
      <c r="R193" s="616" t="s">
        <v>67</v>
      </c>
      <c r="S193" s="616">
        <v>0.8</v>
      </c>
    </row>
    <row r="194" spans="1:19" s="970" customFormat="1">
      <c r="A194" s="1414"/>
      <c r="B194" s="1414"/>
      <c r="C194" s="203"/>
      <c r="D194" s="202" t="s">
        <v>6</v>
      </c>
      <c r="E194" s="616">
        <v>29</v>
      </c>
      <c r="F194" s="616" t="s">
        <v>67</v>
      </c>
      <c r="G194" s="616">
        <v>3.4</v>
      </c>
      <c r="H194" s="616">
        <v>3</v>
      </c>
      <c r="I194" s="616">
        <v>10.3</v>
      </c>
      <c r="J194" s="616">
        <v>11</v>
      </c>
      <c r="K194" s="616">
        <v>37.9</v>
      </c>
      <c r="L194" s="616">
        <v>13</v>
      </c>
      <c r="M194" s="616">
        <v>44.8</v>
      </c>
      <c r="N194" s="616" t="s">
        <v>124</v>
      </c>
      <c r="O194" s="616" t="s">
        <v>124</v>
      </c>
      <c r="P194" s="616" t="s">
        <v>124</v>
      </c>
      <c r="Q194" s="616" t="s">
        <v>124</v>
      </c>
      <c r="R194" s="616" t="s">
        <v>67</v>
      </c>
      <c r="S194" s="616">
        <v>3.4</v>
      </c>
    </row>
    <row r="195" spans="1:19" s="970" customFormat="1">
      <c r="A195" s="1414"/>
      <c r="B195" s="1414"/>
      <c r="C195" s="203"/>
      <c r="D195" s="202" t="s">
        <v>7</v>
      </c>
      <c r="E195" s="616">
        <v>285</v>
      </c>
      <c r="F195" s="616">
        <v>9</v>
      </c>
      <c r="G195" s="616">
        <v>3.2</v>
      </c>
      <c r="H195" s="616">
        <v>31</v>
      </c>
      <c r="I195" s="616">
        <v>10.9</v>
      </c>
      <c r="J195" s="616">
        <v>64</v>
      </c>
      <c r="K195" s="616">
        <v>22.5</v>
      </c>
      <c r="L195" s="616">
        <v>177</v>
      </c>
      <c r="M195" s="616">
        <v>62.1</v>
      </c>
      <c r="N195" s="616" t="s">
        <v>124</v>
      </c>
      <c r="O195" s="616" t="s">
        <v>124</v>
      </c>
      <c r="P195" s="616" t="s">
        <v>67</v>
      </c>
      <c r="Q195" s="616">
        <v>0.4</v>
      </c>
      <c r="R195" s="616">
        <v>3</v>
      </c>
      <c r="S195" s="616">
        <v>1.1000000000000001</v>
      </c>
    </row>
    <row r="196" spans="1:19" s="970" customFormat="1">
      <c r="A196" s="1414"/>
      <c r="B196" s="1414"/>
      <c r="C196" s="202" t="s">
        <v>7</v>
      </c>
      <c r="D196" s="202" t="s">
        <v>8</v>
      </c>
      <c r="E196" s="616">
        <v>542</v>
      </c>
      <c r="F196" s="616">
        <v>25</v>
      </c>
      <c r="G196" s="616">
        <v>4.5999999999999996</v>
      </c>
      <c r="H196" s="616">
        <v>69</v>
      </c>
      <c r="I196" s="616">
        <v>12.7</v>
      </c>
      <c r="J196" s="616">
        <v>121</v>
      </c>
      <c r="K196" s="616">
        <v>22.3</v>
      </c>
      <c r="L196" s="616">
        <v>319</v>
      </c>
      <c r="M196" s="616">
        <v>58.9</v>
      </c>
      <c r="N196" s="616" t="s">
        <v>124</v>
      </c>
      <c r="O196" s="616" t="s">
        <v>124</v>
      </c>
      <c r="P196" s="616" t="s">
        <v>67</v>
      </c>
      <c r="Q196" s="616">
        <v>0.2</v>
      </c>
      <c r="R196" s="616">
        <v>7</v>
      </c>
      <c r="S196" s="616">
        <v>1.3</v>
      </c>
    </row>
    <row r="197" spans="1:19" s="970" customFormat="1">
      <c r="A197" s="1414"/>
      <c r="B197" s="1414"/>
      <c r="C197" s="973"/>
      <c r="D197" s="202" t="s">
        <v>6</v>
      </c>
      <c r="E197" s="616">
        <v>51</v>
      </c>
      <c r="F197" s="616">
        <v>5</v>
      </c>
      <c r="G197" s="616">
        <v>9.8000000000000007</v>
      </c>
      <c r="H197" s="616">
        <v>8</v>
      </c>
      <c r="I197" s="616">
        <v>15.7</v>
      </c>
      <c r="J197" s="616">
        <v>18</v>
      </c>
      <c r="K197" s="616">
        <v>35.299999999999997</v>
      </c>
      <c r="L197" s="616">
        <v>19</v>
      </c>
      <c r="M197" s="616">
        <v>37.299999999999997</v>
      </c>
      <c r="N197" s="616" t="s">
        <v>124</v>
      </c>
      <c r="O197" s="616" t="s">
        <v>124</v>
      </c>
      <c r="P197" s="616" t="s">
        <v>124</v>
      </c>
      <c r="Q197" s="616" t="s">
        <v>124</v>
      </c>
      <c r="R197" s="616" t="s">
        <v>67</v>
      </c>
      <c r="S197" s="616">
        <v>2</v>
      </c>
    </row>
    <row r="198" spans="1:19" s="970" customFormat="1">
      <c r="A198" s="1414"/>
      <c r="B198" s="1414"/>
      <c r="C198" s="973"/>
      <c r="D198" s="202" t="s">
        <v>7</v>
      </c>
      <c r="E198" s="616">
        <v>593</v>
      </c>
      <c r="F198" s="616">
        <v>30</v>
      </c>
      <c r="G198" s="616">
        <v>5.0999999999999996</v>
      </c>
      <c r="H198" s="616">
        <v>77</v>
      </c>
      <c r="I198" s="616">
        <v>13</v>
      </c>
      <c r="J198" s="616">
        <v>139</v>
      </c>
      <c r="K198" s="616">
        <v>23.4</v>
      </c>
      <c r="L198" s="616">
        <v>338</v>
      </c>
      <c r="M198" s="616">
        <v>57</v>
      </c>
      <c r="N198" s="616" t="s">
        <v>124</v>
      </c>
      <c r="O198" s="616" t="s">
        <v>124</v>
      </c>
      <c r="P198" s="616" t="s">
        <v>67</v>
      </c>
      <c r="Q198" s="616">
        <v>0.2</v>
      </c>
      <c r="R198" s="616">
        <v>8</v>
      </c>
      <c r="S198" s="616">
        <v>1.3</v>
      </c>
    </row>
    <row r="199" spans="1:19" s="970" customFormat="1" ht="15" customHeight="1">
      <c r="A199" s="1414" t="s">
        <v>652</v>
      </c>
      <c r="B199" s="1414"/>
      <c r="C199" s="202" t="s">
        <v>3</v>
      </c>
      <c r="D199" s="202" t="s">
        <v>8</v>
      </c>
      <c r="E199" s="616">
        <v>191</v>
      </c>
      <c r="F199" s="616" t="s">
        <v>124</v>
      </c>
      <c r="G199" s="616" t="s">
        <v>124</v>
      </c>
      <c r="H199" s="616" t="s">
        <v>124</v>
      </c>
      <c r="I199" s="616" t="s">
        <v>124</v>
      </c>
      <c r="J199" s="616">
        <v>5</v>
      </c>
      <c r="K199" s="616">
        <v>2.6</v>
      </c>
      <c r="L199" s="616">
        <v>184</v>
      </c>
      <c r="M199" s="616">
        <v>96.3</v>
      </c>
      <c r="N199" s="616" t="s">
        <v>124</v>
      </c>
      <c r="O199" s="616" t="s">
        <v>124</v>
      </c>
      <c r="P199" s="616" t="s">
        <v>124</v>
      </c>
      <c r="Q199" s="616" t="s">
        <v>124</v>
      </c>
      <c r="R199" s="616" t="s">
        <v>67</v>
      </c>
      <c r="S199" s="616">
        <v>1</v>
      </c>
    </row>
    <row r="200" spans="1:19" s="970" customFormat="1">
      <c r="A200" s="1414"/>
      <c r="B200" s="1414"/>
      <c r="C200" s="203"/>
      <c r="D200" s="202" t="s">
        <v>6</v>
      </c>
      <c r="E200" s="616">
        <v>12</v>
      </c>
      <c r="F200" s="616" t="s">
        <v>124</v>
      </c>
      <c r="G200" s="616" t="s">
        <v>124</v>
      </c>
      <c r="H200" s="616" t="s">
        <v>124</v>
      </c>
      <c r="I200" s="616" t="s">
        <v>124</v>
      </c>
      <c r="J200" s="616" t="s">
        <v>124</v>
      </c>
      <c r="K200" s="616" t="s">
        <v>124</v>
      </c>
      <c r="L200" s="616">
        <v>12</v>
      </c>
      <c r="M200" s="616">
        <v>100</v>
      </c>
      <c r="N200" s="616" t="s">
        <v>124</v>
      </c>
      <c r="O200" s="616" t="s">
        <v>124</v>
      </c>
      <c r="P200" s="616" t="s">
        <v>124</v>
      </c>
      <c r="Q200" s="616" t="s">
        <v>124</v>
      </c>
      <c r="R200" s="616" t="s">
        <v>124</v>
      </c>
      <c r="S200" s="616" t="s">
        <v>124</v>
      </c>
    </row>
    <row r="201" spans="1:19" s="970" customFormat="1">
      <c r="A201" s="1414"/>
      <c r="B201" s="1414"/>
      <c r="C201" s="203"/>
      <c r="D201" s="202" t="s">
        <v>7</v>
      </c>
      <c r="E201" s="616">
        <v>203</v>
      </c>
      <c r="F201" s="616" t="s">
        <v>124</v>
      </c>
      <c r="G201" s="616" t="s">
        <v>124</v>
      </c>
      <c r="H201" s="616" t="s">
        <v>124</v>
      </c>
      <c r="I201" s="616" t="s">
        <v>124</v>
      </c>
      <c r="J201" s="616">
        <v>5</v>
      </c>
      <c r="K201" s="616">
        <v>2.5</v>
      </c>
      <c r="L201" s="616">
        <v>196</v>
      </c>
      <c r="M201" s="616">
        <v>96.6</v>
      </c>
      <c r="N201" s="616" t="s">
        <v>124</v>
      </c>
      <c r="O201" s="616" t="s">
        <v>124</v>
      </c>
      <c r="P201" s="616" t="s">
        <v>124</v>
      </c>
      <c r="Q201" s="616" t="s">
        <v>124</v>
      </c>
      <c r="R201" s="616" t="s">
        <v>67</v>
      </c>
      <c r="S201" s="616">
        <v>1</v>
      </c>
    </row>
    <row r="202" spans="1:19" s="970" customFormat="1">
      <c r="A202" s="1414"/>
      <c r="B202" s="1414"/>
      <c r="C202" s="202" t="s">
        <v>4</v>
      </c>
      <c r="D202" s="202" t="s">
        <v>8</v>
      </c>
      <c r="E202" s="616">
        <v>99</v>
      </c>
      <c r="F202" s="616" t="s">
        <v>124</v>
      </c>
      <c r="G202" s="616" t="s">
        <v>124</v>
      </c>
      <c r="H202" s="616" t="s">
        <v>124</v>
      </c>
      <c r="I202" s="616" t="s">
        <v>124</v>
      </c>
      <c r="J202" s="616">
        <v>4</v>
      </c>
      <c r="K202" s="616">
        <v>4</v>
      </c>
      <c r="L202" s="616">
        <v>95</v>
      </c>
      <c r="M202" s="616">
        <v>96</v>
      </c>
      <c r="N202" s="616" t="s">
        <v>124</v>
      </c>
      <c r="O202" s="616" t="s">
        <v>124</v>
      </c>
      <c r="P202" s="616" t="s">
        <v>124</v>
      </c>
      <c r="Q202" s="616" t="s">
        <v>124</v>
      </c>
      <c r="R202" s="616" t="s">
        <v>124</v>
      </c>
      <c r="S202" s="616" t="s">
        <v>124</v>
      </c>
    </row>
    <row r="203" spans="1:19" s="970" customFormat="1">
      <c r="A203" s="1414"/>
      <c r="B203" s="1414"/>
      <c r="C203" s="203"/>
      <c r="D203" s="202" t="s">
        <v>6</v>
      </c>
      <c r="E203" s="616">
        <v>4</v>
      </c>
      <c r="F203" s="616" t="s">
        <v>124</v>
      </c>
      <c r="G203" s="616" t="s">
        <v>124</v>
      </c>
      <c r="H203" s="616" t="s">
        <v>124</v>
      </c>
      <c r="I203" s="616" t="s">
        <v>124</v>
      </c>
      <c r="J203" s="616" t="s">
        <v>124</v>
      </c>
      <c r="K203" s="616" t="s">
        <v>124</v>
      </c>
      <c r="L203" s="616">
        <v>4</v>
      </c>
      <c r="M203" s="616">
        <v>100</v>
      </c>
      <c r="N203" s="616" t="s">
        <v>124</v>
      </c>
      <c r="O203" s="616" t="s">
        <v>124</v>
      </c>
      <c r="P203" s="616" t="s">
        <v>124</v>
      </c>
      <c r="Q203" s="616" t="s">
        <v>124</v>
      </c>
      <c r="R203" s="616" t="s">
        <v>124</v>
      </c>
      <c r="S203" s="616" t="s">
        <v>124</v>
      </c>
    </row>
    <row r="204" spans="1:19" s="970" customFormat="1">
      <c r="A204" s="1414"/>
      <c r="B204" s="1414"/>
      <c r="C204" s="203"/>
      <c r="D204" s="202" t="s">
        <v>7</v>
      </c>
      <c r="E204" s="616">
        <v>103</v>
      </c>
      <c r="F204" s="616" t="s">
        <v>124</v>
      </c>
      <c r="G204" s="616" t="s">
        <v>124</v>
      </c>
      <c r="H204" s="616" t="s">
        <v>124</v>
      </c>
      <c r="I204" s="616" t="s">
        <v>124</v>
      </c>
      <c r="J204" s="616">
        <v>4</v>
      </c>
      <c r="K204" s="616">
        <v>3.9</v>
      </c>
      <c r="L204" s="616">
        <v>99</v>
      </c>
      <c r="M204" s="616">
        <v>96.1</v>
      </c>
      <c r="N204" s="616" t="s">
        <v>124</v>
      </c>
      <c r="O204" s="616" t="s">
        <v>124</v>
      </c>
      <c r="P204" s="616" t="s">
        <v>124</v>
      </c>
      <c r="Q204" s="616" t="s">
        <v>124</v>
      </c>
      <c r="R204" s="616" t="s">
        <v>124</v>
      </c>
      <c r="S204" s="616" t="s">
        <v>124</v>
      </c>
    </row>
    <row r="205" spans="1:19" s="970" customFormat="1">
      <c r="A205" s="1414"/>
      <c r="B205" s="1414"/>
      <c r="C205" s="202" t="s">
        <v>7</v>
      </c>
      <c r="D205" s="202" t="s">
        <v>8</v>
      </c>
      <c r="E205" s="616">
        <v>290</v>
      </c>
      <c r="F205" s="616" t="s">
        <v>124</v>
      </c>
      <c r="G205" s="616" t="s">
        <v>124</v>
      </c>
      <c r="H205" s="616" t="s">
        <v>124</v>
      </c>
      <c r="I205" s="616" t="s">
        <v>124</v>
      </c>
      <c r="J205" s="616">
        <v>9</v>
      </c>
      <c r="K205" s="616">
        <v>3.1</v>
      </c>
      <c r="L205" s="616">
        <v>279</v>
      </c>
      <c r="M205" s="616">
        <v>96.2</v>
      </c>
      <c r="N205" s="616" t="s">
        <v>124</v>
      </c>
      <c r="O205" s="616" t="s">
        <v>124</v>
      </c>
      <c r="P205" s="616" t="s">
        <v>124</v>
      </c>
      <c r="Q205" s="616" t="s">
        <v>124</v>
      </c>
      <c r="R205" s="616" t="s">
        <v>67</v>
      </c>
      <c r="S205" s="616">
        <v>0.7</v>
      </c>
    </row>
    <row r="206" spans="1:19" s="970" customFormat="1">
      <c r="A206" s="1414"/>
      <c r="B206" s="1414"/>
      <c r="C206" s="973"/>
      <c r="D206" s="202" t="s">
        <v>6</v>
      </c>
      <c r="E206" s="616">
        <v>16</v>
      </c>
      <c r="F206" s="616" t="s">
        <v>124</v>
      </c>
      <c r="G206" s="616" t="s">
        <v>124</v>
      </c>
      <c r="H206" s="616" t="s">
        <v>124</v>
      </c>
      <c r="I206" s="616" t="s">
        <v>124</v>
      </c>
      <c r="J206" s="616" t="s">
        <v>124</v>
      </c>
      <c r="K206" s="616" t="s">
        <v>124</v>
      </c>
      <c r="L206" s="616">
        <v>16</v>
      </c>
      <c r="M206" s="616">
        <v>100</v>
      </c>
      <c r="N206" s="616" t="s">
        <v>124</v>
      </c>
      <c r="O206" s="616" t="s">
        <v>124</v>
      </c>
      <c r="P206" s="616" t="s">
        <v>124</v>
      </c>
      <c r="Q206" s="616" t="s">
        <v>124</v>
      </c>
      <c r="R206" s="616" t="s">
        <v>124</v>
      </c>
      <c r="S206" s="616" t="s">
        <v>124</v>
      </c>
    </row>
    <row r="207" spans="1:19" s="970" customFormat="1">
      <c r="A207" s="1414"/>
      <c r="B207" s="1414"/>
      <c r="C207" s="973"/>
      <c r="D207" s="202" t="s">
        <v>7</v>
      </c>
      <c r="E207" s="616">
        <v>306</v>
      </c>
      <c r="F207" s="616" t="s">
        <v>124</v>
      </c>
      <c r="G207" s="616" t="s">
        <v>124</v>
      </c>
      <c r="H207" s="616" t="s">
        <v>124</v>
      </c>
      <c r="I207" s="616" t="s">
        <v>124</v>
      </c>
      <c r="J207" s="616">
        <v>9</v>
      </c>
      <c r="K207" s="616">
        <v>2.9</v>
      </c>
      <c r="L207" s="616">
        <v>295</v>
      </c>
      <c r="M207" s="616">
        <v>96.4</v>
      </c>
      <c r="N207" s="616" t="s">
        <v>124</v>
      </c>
      <c r="O207" s="616" t="s">
        <v>124</v>
      </c>
      <c r="P207" s="616" t="s">
        <v>124</v>
      </c>
      <c r="Q207" s="616" t="s">
        <v>124</v>
      </c>
      <c r="R207" s="616" t="s">
        <v>67</v>
      </c>
      <c r="S207" s="616">
        <v>0.7</v>
      </c>
    </row>
    <row r="208" spans="1:19" s="970" customFormat="1" ht="15" customHeight="1">
      <c r="A208" s="1414" t="s">
        <v>545</v>
      </c>
      <c r="B208" s="1414"/>
      <c r="C208" s="202" t="s">
        <v>3</v>
      </c>
      <c r="D208" s="202" t="s">
        <v>8</v>
      </c>
      <c r="E208" s="616">
        <v>120</v>
      </c>
      <c r="F208" s="616" t="s">
        <v>124</v>
      </c>
      <c r="G208" s="616" t="s">
        <v>124</v>
      </c>
      <c r="H208" s="616" t="s">
        <v>124</v>
      </c>
      <c r="I208" s="616" t="s">
        <v>124</v>
      </c>
      <c r="J208" s="616" t="s">
        <v>124</v>
      </c>
      <c r="K208" s="616" t="s">
        <v>124</v>
      </c>
      <c r="L208" s="616">
        <v>109</v>
      </c>
      <c r="M208" s="616">
        <v>90.8</v>
      </c>
      <c r="N208" s="616">
        <v>6</v>
      </c>
      <c r="O208" s="616">
        <v>5</v>
      </c>
      <c r="P208" s="616">
        <v>4</v>
      </c>
      <c r="Q208" s="616">
        <v>3.3</v>
      </c>
      <c r="R208" s="616" t="s">
        <v>67</v>
      </c>
      <c r="S208" s="616">
        <v>0.8</v>
      </c>
    </row>
    <row r="209" spans="1:19" s="970" customFormat="1">
      <c r="A209" s="1414"/>
      <c r="B209" s="1414"/>
      <c r="C209" s="203"/>
      <c r="D209" s="202" t="s">
        <v>6</v>
      </c>
      <c r="E209" s="616">
        <v>1</v>
      </c>
      <c r="F209" s="616" t="s">
        <v>124</v>
      </c>
      <c r="G209" s="616" t="s">
        <v>124</v>
      </c>
      <c r="H209" s="616" t="s">
        <v>124</v>
      </c>
      <c r="I209" s="616" t="s">
        <v>124</v>
      </c>
      <c r="J209" s="616" t="s">
        <v>124</v>
      </c>
      <c r="K209" s="616" t="s">
        <v>124</v>
      </c>
      <c r="L209" s="616" t="s">
        <v>67</v>
      </c>
      <c r="M209" s="616">
        <v>100</v>
      </c>
      <c r="N209" s="616" t="s">
        <v>124</v>
      </c>
      <c r="O209" s="616" t="s">
        <v>124</v>
      </c>
      <c r="P209" s="616" t="s">
        <v>124</v>
      </c>
      <c r="Q209" s="616" t="s">
        <v>124</v>
      </c>
      <c r="R209" s="616" t="s">
        <v>124</v>
      </c>
      <c r="S209" s="616" t="s">
        <v>124</v>
      </c>
    </row>
    <row r="210" spans="1:19" s="970" customFormat="1">
      <c r="A210" s="1414"/>
      <c r="B210" s="1414"/>
      <c r="C210" s="203"/>
      <c r="D210" s="202" t="s">
        <v>7</v>
      </c>
      <c r="E210" s="616">
        <v>121</v>
      </c>
      <c r="F210" s="616" t="s">
        <v>124</v>
      </c>
      <c r="G210" s="616" t="s">
        <v>124</v>
      </c>
      <c r="H210" s="616" t="s">
        <v>124</v>
      </c>
      <c r="I210" s="616" t="s">
        <v>124</v>
      </c>
      <c r="J210" s="616" t="s">
        <v>124</v>
      </c>
      <c r="K210" s="616" t="s">
        <v>124</v>
      </c>
      <c r="L210" s="616">
        <v>110</v>
      </c>
      <c r="M210" s="616">
        <v>90.9</v>
      </c>
      <c r="N210" s="616">
        <v>6</v>
      </c>
      <c r="O210" s="616">
        <v>5</v>
      </c>
      <c r="P210" s="616">
        <v>4</v>
      </c>
      <c r="Q210" s="616">
        <v>3.3</v>
      </c>
      <c r="R210" s="616" t="s">
        <v>67</v>
      </c>
      <c r="S210" s="616">
        <v>0.8</v>
      </c>
    </row>
    <row r="211" spans="1:19" s="970" customFormat="1">
      <c r="A211" s="1414"/>
      <c r="B211" s="1414"/>
      <c r="C211" s="202" t="s">
        <v>4</v>
      </c>
      <c r="D211" s="202" t="s">
        <v>8</v>
      </c>
      <c r="E211" s="616">
        <v>17</v>
      </c>
      <c r="F211" s="616" t="s">
        <v>124</v>
      </c>
      <c r="G211" s="616" t="s">
        <v>124</v>
      </c>
      <c r="H211" s="616" t="s">
        <v>124</v>
      </c>
      <c r="I211" s="616" t="s">
        <v>124</v>
      </c>
      <c r="J211" s="616" t="s">
        <v>124</v>
      </c>
      <c r="K211" s="616" t="s">
        <v>124</v>
      </c>
      <c r="L211" s="616">
        <v>15</v>
      </c>
      <c r="M211" s="616">
        <v>88.2</v>
      </c>
      <c r="N211" s="616" t="s">
        <v>67</v>
      </c>
      <c r="O211" s="616">
        <v>5.9</v>
      </c>
      <c r="P211" s="616" t="s">
        <v>67</v>
      </c>
      <c r="Q211" s="616">
        <v>5.9</v>
      </c>
      <c r="R211" s="616" t="s">
        <v>124</v>
      </c>
      <c r="S211" s="616" t="s">
        <v>124</v>
      </c>
    </row>
    <row r="212" spans="1:19" s="970" customFormat="1">
      <c r="A212" s="1414"/>
      <c r="B212" s="1414"/>
      <c r="C212" s="203"/>
      <c r="D212" s="202" t="s">
        <v>6</v>
      </c>
      <c r="E212" s="616" t="s">
        <v>124</v>
      </c>
      <c r="F212" s="616" t="s">
        <v>124</v>
      </c>
      <c r="G212" s="616" t="s">
        <v>124</v>
      </c>
      <c r="H212" s="616" t="s">
        <v>124</v>
      </c>
      <c r="I212" s="616" t="s">
        <v>124</v>
      </c>
      <c r="J212" s="616" t="s">
        <v>124</v>
      </c>
      <c r="K212" s="616" t="s">
        <v>124</v>
      </c>
      <c r="L212" s="616" t="s">
        <v>124</v>
      </c>
      <c r="M212" s="616" t="s">
        <v>124</v>
      </c>
      <c r="N212" s="616" t="s">
        <v>124</v>
      </c>
      <c r="O212" s="616" t="s">
        <v>124</v>
      </c>
      <c r="P212" s="616" t="s">
        <v>124</v>
      </c>
      <c r="Q212" s="616" t="s">
        <v>124</v>
      </c>
      <c r="R212" s="616" t="s">
        <v>124</v>
      </c>
      <c r="S212" s="616" t="s">
        <v>124</v>
      </c>
    </row>
    <row r="213" spans="1:19" s="970" customFormat="1">
      <c r="A213" s="1414"/>
      <c r="B213" s="1414"/>
      <c r="C213" s="203"/>
      <c r="D213" s="202" t="s">
        <v>7</v>
      </c>
      <c r="E213" s="616">
        <v>17</v>
      </c>
      <c r="F213" s="616" t="s">
        <v>124</v>
      </c>
      <c r="G213" s="616" t="s">
        <v>124</v>
      </c>
      <c r="H213" s="616" t="s">
        <v>124</v>
      </c>
      <c r="I213" s="616" t="s">
        <v>124</v>
      </c>
      <c r="J213" s="616" t="s">
        <v>124</v>
      </c>
      <c r="K213" s="616" t="s">
        <v>124</v>
      </c>
      <c r="L213" s="616">
        <v>15</v>
      </c>
      <c r="M213" s="616">
        <v>88.2</v>
      </c>
      <c r="N213" s="616" t="s">
        <v>67</v>
      </c>
      <c r="O213" s="616">
        <v>5.9</v>
      </c>
      <c r="P213" s="616" t="s">
        <v>67</v>
      </c>
      <c r="Q213" s="616">
        <v>5.9</v>
      </c>
      <c r="R213" s="616" t="s">
        <v>124</v>
      </c>
      <c r="S213" s="616" t="s">
        <v>124</v>
      </c>
    </row>
    <row r="214" spans="1:19" s="970" customFormat="1">
      <c r="A214" s="1414"/>
      <c r="B214" s="1414"/>
      <c r="C214" s="202" t="s">
        <v>7</v>
      </c>
      <c r="D214" s="202" t="s">
        <v>8</v>
      </c>
      <c r="E214" s="616">
        <v>137</v>
      </c>
      <c r="F214" s="616" t="s">
        <v>124</v>
      </c>
      <c r="G214" s="616" t="s">
        <v>124</v>
      </c>
      <c r="H214" s="616" t="s">
        <v>124</v>
      </c>
      <c r="I214" s="616" t="s">
        <v>124</v>
      </c>
      <c r="J214" s="616" t="s">
        <v>124</v>
      </c>
      <c r="K214" s="616" t="s">
        <v>124</v>
      </c>
      <c r="L214" s="616">
        <v>124</v>
      </c>
      <c r="M214" s="616">
        <v>90.5</v>
      </c>
      <c r="N214" s="616">
        <v>7</v>
      </c>
      <c r="O214" s="616">
        <v>5.0999999999999996</v>
      </c>
      <c r="P214" s="616">
        <v>5</v>
      </c>
      <c r="Q214" s="616">
        <v>3.6</v>
      </c>
      <c r="R214" s="616" t="s">
        <v>67</v>
      </c>
      <c r="S214" s="616">
        <v>0.7</v>
      </c>
    </row>
    <row r="215" spans="1:19" s="970" customFormat="1">
      <c r="A215" s="1414"/>
      <c r="B215" s="1414"/>
      <c r="C215" s="973"/>
      <c r="D215" s="202" t="s">
        <v>6</v>
      </c>
      <c r="E215" s="616">
        <v>1</v>
      </c>
      <c r="F215" s="616" t="s">
        <v>124</v>
      </c>
      <c r="G215" s="616" t="s">
        <v>124</v>
      </c>
      <c r="H215" s="616" t="s">
        <v>124</v>
      </c>
      <c r="I215" s="616" t="s">
        <v>124</v>
      </c>
      <c r="J215" s="616" t="s">
        <v>124</v>
      </c>
      <c r="K215" s="616" t="s">
        <v>124</v>
      </c>
      <c r="L215" s="616" t="s">
        <v>67</v>
      </c>
      <c r="M215" s="616">
        <v>100</v>
      </c>
      <c r="N215" s="616" t="s">
        <v>124</v>
      </c>
      <c r="O215" s="616" t="s">
        <v>124</v>
      </c>
      <c r="P215" s="616" t="s">
        <v>124</v>
      </c>
      <c r="Q215" s="616" t="s">
        <v>124</v>
      </c>
      <c r="R215" s="616" t="s">
        <v>124</v>
      </c>
      <c r="S215" s="616" t="s">
        <v>124</v>
      </c>
    </row>
    <row r="216" spans="1:19" s="970" customFormat="1">
      <c r="A216" s="1414"/>
      <c r="B216" s="1414"/>
      <c r="C216" s="973"/>
      <c r="D216" s="202" t="s">
        <v>7</v>
      </c>
      <c r="E216" s="616">
        <v>138</v>
      </c>
      <c r="F216" s="616" t="s">
        <v>124</v>
      </c>
      <c r="G216" s="616" t="s">
        <v>124</v>
      </c>
      <c r="H216" s="616" t="s">
        <v>124</v>
      </c>
      <c r="I216" s="616" t="s">
        <v>124</v>
      </c>
      <c r="J216" s="616" t="s">
        <v>124</v>
      </c>
      <c r="K216" s="616" t="s">
        <v>124</v>
      </c>
      <c r="L216" s="616">
        <v>125</v>
      </c>
      <c r="M216" s="616">
        <v>90.6</v>
      </c>
      <c r="N216" s="616">
        <v>7</v>
      </c>
      <c r="O216" s="616">
        <v>5.0999999999999996</v>
      </c>
      <c r="P216" s="616">
        <v>5</v>
      </c>
      <c r="Q216" s="616">
        <v>3.6</v>
      </c>
      <c r="R216" s="616" t="s">
        <v>67</v>
      </c>
      <c r="S216" s="616">
        <v>0.7</v>
      </c>
    </row>
    <row r="217" spans="1:19" s="970" customFormat="1">
      <c r="A217" s="1414" t="s">
        <v>7</v>
      </c>
      <c r="B217" s="1414"/>
      <c r="C217" s="202" t="s">
        <v>3</v>
      </c>
      <c r="D217" s="202" t="s">
        <v>8</v>
      </c>
      <c r="E217" s="616">
        <v>1349</v>
      </c>
      <c r="F217" s="616">
        <v>30</v>
      </c>
      <c r="G217" s="616">
        <v>2.2000000000000002</v>
      </c>
      <c r="H217" s="616">
        <v>49</v>
      </c>
      <c r="I217" s="616">
        <v>3.6</v>
      </c>
      <c r="J217" s="616">
        <v>168</v>
      </c>
      <c r="K217" s="616">
        <v>12.5</v>
      </c>
      <c r="L217" s="616">
        <v>864</v>
      </c>
      <c r="M217" s="616">
        <v>64</v>
      </c>
      <c r="N217" s="616">
        <v>35</v>
      </c>
      <c r="O217" s="616">
        <v>2.6</v>
      </c>
      <c r="P217" s="616">
        <v>194</v>
      </c>
      <c r="Q217" s="616">
        <v>14.4</v>
      </c>
      <c r="R217" s="616">
        <v>9</v>
      </c>
      <c r="S217" s="616">
        <v>0.7</v>
      </c>
    </row>
    <row r="218" spans="1:19" s="970" customFormat="1">
      <c r="A218" s="1414"/>
      <c r="B218" s="1414"/>
      <c r="C218" s="973"/>
      <c r="D218" s="202" t="s">
        <v>6</v>
      </c>
      <c r="E218" s="616">
        <v>76</v>
      </c>
      <c r="F218" s="616">
        <v>5</v>
      </c>
      <c r="G218" s="616">
        <v>6.6</v>
      </c>
      <c r="H218" s="616">
        <v>6</v>
      </c>
      <c r="I218" s="616">
        <v>7.9</v>
      </c>
      <c r="J218" s="616">
        <v>12</v>
      </c>
      <c r="K218" s="616">
        <v>15.8</v>
      </c>
      <c r="L218" s="616">
        <v>45</v>
      </c>
      <c r="M218" s="616">
        <v>59.2</v>
      </c>
      <c r="N218" s="616" t="s">
        <v>124</v>
      </c>
      <c r="O218" s="616" t="s">
        <v>124</v>
      </c>
      <c r="P218" s="616">
        <v>7</v>
      </c>
      <c r="Q218" s="616">
        <v>9.1999999999999993</v>
      </c>
      <c r="R218" s="616" t="s">
        <v>67</v>
      </c>
      <c r="S218" s="616">
        <v>1.3</v>
      </c>
    </row>
    <row r="219" spans="1:19" s="970" customFormat="1">
      <c r="A219" s="1414"/>
      <c r="B219" s="1414"/>
      <c r="C219" s="973"/>
      <c r="D219" s="202" t="s">
        <v>7</v>
      </c>
      <c r="E219" s="616">
        <v>1425</v>
      </c>
      <c r="F219" s="616">
        <v>35</v>
      </c>
      <c r="G219" s="616">
        <v>2.5</v>
      </c>
      <c r="H219" s="616">
        <v>55</v>
      </c>
      <c r="I219" s="616">
        <v>3.9</v>
      </c>
      <c r="J219" s="616">
        <v>180</v>
      </c>
      <c r="K219" s="616">
        <v>12.6</v>
      </c>
      <c r="L219" s="616">
        <v>909</v>
      </c>
      <c r="M219" s="616">
        <v>63.8</v>
      </c>
      <c r="N219" s="616">
        <v>35</v>
      </c>
      <c r="O219" s="616">
        <v>2.5</v>
      </c>
      <c r="P219" s="616">
        <v>201</v>
      </c>
      <c r="Q219" s="616">
        <v>14.1</v>
      </c>
      <c r="R219" s="616">
        <v>10</v>
      </c>
      <c r="S219" s="616">
        <v>0.7</v>
      </c>
    </row>
    <row r="220" spans="1:19" s="970" customFormat="1">
      <c r="A220" s="1414"/>
      <c r="B220" s="1414"/>
      <c r="C220" s="202" t="s">
        <v>4</v>
      </c>
      <c r="D220" s="202" t="s">
        <v>8</v>
      </c>
      <c r="E220" s="616">
        <v>1096</v>
      </c>
      <c r="F220" s="616">
        <v>9</v>
      </c>
      <c r="G220" s="616">
        <v>0.8</v>
      </c>
      <c r="H220" s="616">
        <v>29</v>
      </c>
      <c r="I220" s="616">
        <v>2.6</v>
      </c>
      <c r="J220" s="616">
        <v>126</v>
      </c>
      <c r="K220" s="616">
        <v>11.5</v>
      </c>
      <c r="L220" s="616">
        <v>728</v>
      </c>
      <c r="M220" s="616">
        <v>66.400000000000006</v>
      </c>
      <c r="N220" s="616">
        <v>36</v>
      </c>
      <c r="O220" s="616">
        <v>3.3</v>
      </c>
      <c r="P220" s="616">
        <v>162</v>
      </c>
      <c r="Q220" s="616">
        <v>14.8</v>
      </c>
      <c r="R220" s="616">
        <v>6</v>
      </c>
      <c r="S220" s="616">
        <v>0.5</v>
      </c>
    </row>
    <row r="221" spans="1:19" s="970" customFormat="1">
      <c r="A221" s="1414"/>
      <c r="B221" s="1414"/>
      <c r="C221" s="973"/>
      <c r="D221" s="202" t="s">
        <v>6</v>
      </c>
      <c r="E221" s="616">
        <v>93</v>
      </c>
      <c r="F221" s="616" t="s">
        <v>67</v>
      </c>
      <c r="G221" s="616">
        <v>1.1000000000000001</v>
      </c>
      <c r="H221" s="616">
        <v>4</v>
      </c>
      <c r="I221" s="616">
        <v>4.3</v>
      </c>
      <c r="J221" s="616">
        <v>28</v>
      </c>
      <c r="K221" s="616">
        <v>30.1</v>
      </c>
      <c r="L221" s="616">
        <v>50</v>
      </c>
      <c r="M221" s="616">
        <v>53.8</v>
      </c>
      <c r="N221" s="616">
        <v>3</v>
      </c>
      <c r="O221" s="616">
        <v>3.2</v>
      </c>
      <c r="P221" s="616">
        <v>3</v>
      </c>
      <c r="Q221" s="616">
        <v>3.2</v>
      </c>
      <c r="R221" s="616">
        <v>4</v>
      </c>
      <c r="S221" s="616">
        <v>4.3</v>
      </c>
    </row>
    <row r="222" spans="1:19" s="970" customFormat="1">
      <c r="A222" s="1414"/>
      <c r="B222" s="1414"/>
      <c r="C222" s="973"/>
      <c r="D222" s="202" t="s">
        <v>7</v>
      </c>
      <c r="E222" s="616">
        <v>1189</v>
      </c>
      <c r="F222" s="616">
        <v>10</v>
      </c>
      <c r="G222" s="616">
        <v>0.8</v>
      </c>
      <c r="H222" s="616">
        <v>33</v>
      </c>
      <c r="I222" s="616">
        <v>2.8</v>
      </c>
      <c r="J222" s="616">
        <v>154</v>
      </c>
      <c r="K222" s="616">
        <v>13</v>
      </c>
      <c r="L222" s="616">
        <v>778</v>
      </c>
      <c r="M222" s="616">
        <v>65.400000000000006</v>
      </c>
      <c r="N222" s="616">
        <v>39</v>
      </c>
      <c r="O222" s="616">
        <v>3.3</v>
      </c>
      <c r="P222" s="616">
        <v>165</v>
      </c>
      <c r="Q222" s="616">
        <v>13.9</v>
      </c>
      <c r="R222" s="616">
        <v>10</v>
      </c>
      <c r="S222" s="616">
        <v>0.8</v>
      </c>
    </row>
    <row r="223" spans="1:19" s="970" customFormat="1">
      <c r="A223" s="1414"/>
      <c r="B223" s="1414"/>
      <c r="C223" s="202" t="s">
        <v>7</v>
      </c>
      <c r="D223" s="202" t="s">
        <v>8</v>
      </c>
      <c r="E223" s="616">
        <v>2445</v>
      </c>
      <c r="F223" s="616">
        <v>39</v>
      </c>
      <c r="G223" s="616">
        <v>1.6</v>
      </c>
      <c r="H223" s="616">
        <v>78</v>
      </c>
      <c r="I223" s="616">
        <v>3.2</v>
      </c>
      <c r="J223" s="616">
        <v>294</v>
      </c>
      <c r="K223" s="616">
        <v>12</v>
      </c>
      <c r="L223" s="616">
        <v>1592</v>
      </c>
      <c r="M223" s="616">
        <v>65.099999999999994</v>
      </c>
      <c r="N223" s="616">
        <v>71</v>
      </c>
      <c r="O223" s="616">
        <v>2.9</v>
      </c>
      <c r="P223" s="616">
        <v>356</v>
      </c>
      <c r="Q223" s="616">
        <v>14.6</v>
      </c>
      <c r="R223" s="616">
        <v>15</v>
      </c>
      <c r="S223" s="616">
        <v>0.6</v>
      </c>
    </row>
    <row r="224" spans="1:19" s="970" customFormat="1">
      <c r="A224" s="1414"/>
      <c r="B224" s="1414"/>
      <c r="C224" s="973"/>
      <c r="D224" s="202" t="s">
        <v>6</v>
      </c>
      <c r="E224" s="616">
        <v>169</v>
      </c>
      <c r="F224" s="616">
        <v>6</v>
      </c>
      <c r="G224" s="616">
        <v>3.6</v>
      </c>
      <c r="H224" s="616">
        <v>10</v>
      </c>
      <c r="I224" s="616">
        <v>5.9</v>
      </c>
      <c r="J224" s="616">
        <v>40</v>
      </c>
      <c r="K224" s="616">
        <v>23.7</v>
      </c>
      <c r="L224" s="616">
        <v>95</v>
      </c>
      <c r="M224" s="616">
        <v>56.2</v>
      </c>
      <c r="N224" s="616">
        <v>3</v>
      </c>
      <c r="O224" s="616">
        <v>1.8</v>
      </c>
      <c r="P224" s="616">
        <v>10</v>
      </c>
      <c r="Q224" s="616">
        <v>5.9</v>
      </c>
      <c r="R224" s="616">
        <v>5</v>
      </c>
      <c r="S224" s="616">
        <v>3</v>
      </c>
    </row>
    <row r="225" spans="1:19" s="970" customFormat="1">
      <c r="A225" s="1414"/>
      <c r="B225" s="1414"/>
      <c r="C225" s="973"/>
      <c r="D225" s="202" t="s">
        <v>7</v>
      </c>
      <c r="E225" s="616">
        <v>2614</v>
      </c>
      <c r="F225" s="616">
        <v>45</v>
      </c>
      <c r="G225" s="616">
        <v>1.7</v>
      </c>
      <c r="H225" s="616">
        <v>88</v>
      </c>
      <c r="I225" s="616">
        <v>3.4</v>
      </c>
      <c r="J225" s="616">
        <v>334</v>
      </c>
      <c r="K225" s="616">
        <v>12.8</v>
      </c>
      <c r="L225" s="616">
        <v>1687</v>
      </c>
      <c r="M225" s="616">
        <v>64.5</v>
      </c>
      <c r="N225" s="616">
        <v>74</v>
      </c>
      <c r="O225" s="616">
        <v>2.8</v>
      </c>
      <c r="P225" s="616">
        <v>366</v>
      </c>
      <c r="Q225" s="616">
        <v>14</v>
      </c>
      <c r="R225" s="616">
        <v>20</v>
      </c>
      <c r="S225" s="616">
        <v>0.8</v>
      </c>
    </row>
    <row r="226" spans="1:19" s="970" customFormat="1">
      <c r="A226" s="1415" t="s">
        <v>212</v>
      </c>
      <c r="B226" s="1415"/>
      <c r="C226" s="1415"/>
      <c r="D226" s="1415"/>
      <c r="E226" s="1415"/>
      <c r="F226" s="1415"/>
      <c r="G226" s="1415"/>
      <c r="H226" s="1415"/>
      <c r="I226" s="1415"/>
      <c r="J226" s="1415"/>
      <c r="K226" s="1415"/>
      <c r="L226" s="1415"/>
      <c r="M226" s="1415"/>
      <c r="N226" s="1415"/>
      <c r="O226" s="1415"/>
      <c r="P226" s="1415"/>
      <c r="Q226" s="1415"/>
      <c r="R226" s="1415"/>
      <c r="S226" s="1415"/>
    </row>
    <row r="227" spans="1:19" s="970" customFormat="1" ht="15" customHeight="1">
      <c r="A227" s="1414" t="s">
        <v>546</v>
      </c>
      <c r="B227" s="1414"/>
      <c r="C227" s="202" t="s">
        <v>3</v>
      </c>
      <c r="D227" s="202" t="s">
        <v>8</v>
      </c>
      <c r="E227" s="616">
        <v>731</v>
      </c>
      <c r="F227" s="616">
        <v>7</v>
      </c>
      <c r="G227" s="616">
        <v>1</v>
      </c>
      <c r="H227" s="616">
        <v>6</v>
      </c>
      <c r="I227" s="616">
        <v>0.8</v>
      </c>
      <c r="J227" s="616">
        <v>97</v>
      </c>
      <c r="K227" s="616">
        <v>13.3</v>
      </c>
      <c r="L227" s="616">
        <v>382</v>
      </c>
      <c r="M227" s="616">
        <v>52.3</v>
      </c>
      <c r="N227" s="616">
        <v>29</v>
      </c>
      <c r="O227" s="616">
        <v>4</v>
      </c>
      <c r="P227" s="616">
        <v>210</v>
      </c>
      <c r="Q227" s="616">
        <v>28.7</v>
      </c>
      <c r="R227" s="616" t="s">
        <v>124</v>
      </c>
      <c r="S227" s="616" t="s">
        <v>124</v>
      </c>
    </row>
    <row r="228" spans="1:19" s="970" customFormat="1">
      <c r="A228" s="1414"/>
      <c r="B228" s="1414"/>
      <c r="C228" s="203"/>
      <c r="D228" s="202" t="s">
        <v>6</v>
      </c>
      <c r="E228" s="616">
        <v>29</v>
      </c>
      <c r="F228" s="616" t="s">
        <v>124</v>
      </c>
      <c r="G228" s="616" t="s">
        <v>124</v>
      </c>
      <c r="H228" s="616">
        <v>3</v>
      </c>
      <c r="I228" s="616">
        <v>10.3</v>
      </c>
      <c r="J228" s="616">
        <v>8</v>
      </c>
      <c r="K228" s="616">
        <v>27.6</v>
      </c>
      <c r="L228" s="616">
        <v>11</v>
      </c>
      <c r="M228" s="616">
        <v>37.9</v>
      </c>
      <c r="N228" s="616">
        <v>3</v>
      </c>
      <c r="O228" s="616">
        <v>10.3</v>
      </c>
      <c r="P228" s="616">
        <v>4</v>
      </c>
      <c r="Q228" s="616">
        <v>13.8</v>
      </c>
      <c r="R228" s="616" t="s">
        <v>124</v>
      </c>
      <c r="S228" s="616" t="s">
        <v>124</v>
      </c>
    </row>
    <row r="229" spans="1:19" s="970" customFormat="1">
      <c r="A229" s="1414"/>
      <c r="B229" s="1414"/>
      <c r="C229" s="203"/>
      <c r="D229" s="202" t="s">
        <v>7</v>
      </c>
      <c r="E229" s="616">
        <v>760</v>
      </c>
      <c r="F229" s="616">
        <v>7</v>
      </c>
      <c r="G229" s="616">
        <v>0.9</v>
      </c>
      <c r="H229" s="616">
        <v>9</v>
      </c>
      <c r="I229" s="616">
        <v>1.2</v>
      </c>
      <c r="J229" s="616">
        <v>105</v>
      </c>
      <c r="K229" s="616">
        <v>13.8</v>
      </c>
      <c r="L229" s="616">
        <v>393</v>
      </c>
      <c r="M229" s="616">
        <v>51.7</v>
      </c>
      <c r="N229" s="616">
        <v>32</v>
      </c>
      <c r="O229" s="616">
        <v>4.2</v>
      </c>
      <c r="P229" s="616">
        <v>214</v>
      </c>
      <c r="Q229" s="616">
        <v>28.2</v>
      </c>
      <c r="R229" s="616" t="s">
        <v>124</v>
      </c>
      <c r="S229" s="616" t="s">
        <v>124</v>
      </c>
    </row>
    <row r="230" spans="1:19" s="970" customFormat="1">
      <c r="A230" s="1414"/>
      <c r="B230" s="1414"/>
      <c r="C230" s="202" t="s">
        <v>4</v>
      </c>
      <c r="D230" s="202" t="s">
        <v>8</v>
      </c>
      <c r="E230" s="616">
        <v>493</v>
      </c>
      <c r="F230" s="616">
        <v>6</v>
      </c>
      <c r="G230" s="616">
        <v>1.2</v>
      </c>
      <c r="H230" s="616" t="s">
        <v>67</v>
      </c>
      <c r="I230" s="616">
        <v>0.2</v>
      </c>
      <c r="J230" s="616">
        <v>51</v>
      </c>
      <c r="K230" s="616">
        <v>10.3</v>
      </c>
      <c r="L230" s="616">
        <v>286</v>
      </c>
      <c r="M230" s="616">
        <v>58</v>
      </c>
      <c r="N230" s="616">
        <v>24</v>
      </c>
      <c r="O230" s="616">
        <v>4.9000000000000004</v>
      </c>
      <c r="P230" s="616">
        <v>124</v>
      </c>
      <c r="Q230" s="616">
        <v>25.2</v>
      </c>
      <c r="R230" s="616" t="s">
        <v>67</v>
      </c>
      <c r="S230" s="616">
        <v>0.2</v>
      </c>
    </row>
    <row r="231" spans="1:19" s="970" customFormat="1">
      <c r="A231" s="1414"/>
      <c r="B231" s="1414"/>
      <c r="C231" s="203"/>
      <c r="D231" s="202" t="s">
        <v>6</v>
      </c>
      <c r="E231" s="616">
        <v>25</v>
      </c>
      <c r="F231" s="616" t="s">
        <v>124</v>
      </c>
      <c r="G231" s="616" t="s">
        <v>124</v>
      </c>
      <c r="H231" s="616" t="s">
        <v>67</v>
      </c>
      <c r="I231" s="616">
        <v>8</v>
      </c>
      <c r="J231" s="616">
        <v>5</v>
      </c>
      <c r="K231" s="616">
        <v>20</v>
      </c>
      <c r="L231" s="616">
        <v>10</v>
      </c>
      <c r="M231" s="616">
        <v>40</v>
      </c>
      <c r="N231" s="616" t="s">
        <v>67</v>
      </c>
      <c r="O231" s="616">
        <v>4</v>
      </c>
      <c r="P231" s="616">
        <v>6</v>
      </c>
      <c r="Q231" s="616">
        <v>24</v>
      </c>
      <c r="R231" s="616" t="s">
        <v>67</v>
      </c>
      <c r="S231" s="616">
        <v>4</v>
      </c>
    </row>
    <row r="232" spans="1:19" s="970" customFormat="1">
      <c r="A232" s="1414"/>
      <c r="B232" s="1414"/>
      <c r="C232" s="203"/>
      <c r="D232" s="202" t="s">
        <v>7</v>
      </c>
      <c r="E232" s="616">
        <v>518</v>
      </c>
      <c r="F232" s="616">
        <v>6</v>
      </c>
      <c r="G232" s="616">
        <v>1.2</v>
      </c>
      <c r="H232" s="616">
        <v>3</v>
      </c>
      <c r="I232" s="616">
        <v>0.6</v>
      </c>
      <c r="J232" s="616">
        <v>56</v>
      </c>
      <c r="K232" s="616">
        <v>10.8</v>
      </c>
      <c r="L232" s="616">
        <v>296</v>
      </c>
      <c r="M232" s="616">
        <v>57.1</v>
      </c>
      <c r="N232" s="616">
        <v>25</v>
      </c>
      <c r="O232" s="616">
        <v>4.8</v>
      </c>
      <c r="P232" s="616">
        <v>130</v>
      </c>
      <c r="Q232" s="616">
        <v>25.1</v>
      </c>
      <c r="R232" s="616" t="s">
        <v>67</v>
      </c>
      <c r="S232" s="616">
        <v>0.4</v>
      </c>
    </row>
    <row r="233" spans="1:19" s="970" customFormat="1">
      <c r="A233" s="1414"/>
      <c r="B233" s="1414"/>
      <c r="C233" s="202" t="s">
        <v>7</v>
      </c>
      <c r="D233" s="202" t="s">
        <v>8</v>
      </c>
      <c r="E233" s="616">
        <v>1224</v>
      </c>
      <c r="F233" s="616">
        <v>13</v>
      </c>
      <c r="G233" s="616">
        <v>1.1000000000000001</v>
      </c>
      <c r="H233" s="616">
        <v>7</v>
      </c>
      <c r="I233" s="616">
        <v>0.6</v>
      </c>
      <c r="J233" s="616">
        <v>148</v>
      </c>
      <c r="K233" s="616">
        <v>12.1</v>
      </c>
      <c r="L233" s="616">
        <v>668</v>
      </c>
      <c r="M233" s="616">
        <v>54.6</v>
      </c>
      <c r="N233" s="616">
        <v>53</v>
      </c>
      <c r="O233" s="616">
        <v>4.3</v>
      </c>
      <c r="P233" s="616">
        <v>334</v>
      </c>
      <c r="Q233" s="616">
        <v>27.3</v>
      </c>
      <c r="R233" s="616" t="s">
        <v>67</v>
      </c>
      <c r="S233" s="616">
        <v>0.1</v>
      </c>
    </row>
    <row r="234" spans="1:19" s="970" customFormat="1">
      <c r="A234" s="1414"/>
      <c r="B234" s="1414"/>
      <c r="C234" s="973"/>
      <c r="D234" s="202" t="s">
        <v>6</v>
      </c>
      <c r="E234" s="616">
        <v>54</v>
      </c>
      <c r="F234" s="616" t="s">
        <v>124</v>
      </c>
      <c r="G234" s="616" t="s">
        <v>124</v>
      </c>
      <c r="H234" s="616">
        <v>5</v>
      </c>
      <c r="I234" s="616">
        <v>9.3000000000000007</v>
      </c>
      <c r="J234" s="616">
        <v>13</v>
      </c>
      <c r="K234" s="616">
        <v>24.1</v>
      </c>
      <c r="L234" s="616">
        <v>21</v>
      </c>
      <c r="M234" s="616">
        <v>38.9</v>
      </c>
      <c r="N234" s="616">
        <v>4</v>
      </c>
      <c r="O234" s="616">
        <v>7.4</v>
      </c>
      <c r="P234" s="616">
        <v>10</v>
      </c>
      <c r="Q234" s="616">
        <v>18.5</v>
      </c>
      <c r="R234" s="616" t="s">
        <v>67</v>
      </c>
      <c r="S234" s="616">
        <v>1.9</v>
      </c>
    </row>
    <row r="235" spans="1:19" s="970" customFormat="1">
      <c r="A235" s="1414"/>
      <c r="B235" s="1414"/>
      <c r="C235" s="973"/>
      <c r="D235" s="202" t="s">
        <v>7</v>
      </c>
      <c r="E235" s="616">
        <v>1278</v>
      </c>
      <c r="F235" s="616">
        <v>13</v>
      </c>
      <c r="G235" s="616">
        <v>1</v>
      </c>
      <c r="H235" s="616">
        <v>12</v>
      </c>
      <c r="I235" s="616">
        <v>0.9</v>
      </c>
      <c r="J235" s="616">
        <v>161</v>
      </c>
      <c r="K235" s="616">
        <v>12.6</v>
      </c>
      <c r="L235" s="616">
        <v>689</v>
      </c>
      <c r="M235" s="616">
        <v>53.9</v>
      </c>
      <c r="N235" s="616">
        <v>57</v>
      </c>
      <c r="O235" s="616">
        <v>4.5</v>
      </c>
      <c r="P235" s="616">
        <v>344</v>
      </c>
      <c r="Q235" s="616">
        <v>26.9</v>
      </c>
      <c r="R235" s="616" t="s">
        <v>67</v>
      </c>
      <c r="S235" s="616">
        <v>0.2</v>
      </c>
    </row>
    <row r="236" spans="1:19" s="970" customFormat="1" ht="15" customHeight="1">
      <c r="A236" s="1414" t="s">
        <v>651</v>
      </c>
      <c r="B236" s="1414"/>
      <c r="C236" s="202" t="s">
        <v>3</v>
      </c>
      <c r="D236" s="202" t="s">
        <v>8</v>
      </c>
      <c r="E236" s="616">
        <v>63</v>
      </c>
      <c r="F236" s="616" t="s">
        <v>124</v>
      </c>
      <c r="G236" s="616" t="s">
        <v>124</v>
      </c>
      <c r="H236" s="616" t="s">
        <v>124</v>
      </c>
      <c r="I236" s="616" t="s">
        <v>124</v>
      </c>
      <c r="J236" s="616">
        <v>4</v>
      </c>
      <c r="K236" s="616">
        <v>6.3</v>
      </c>
      <c r="L236" s="616">
        <v>54</v>
      </c>
      <c r="M236" s="616">
        <v>85.7</v>
      </c>
      <c r="N236" s="616" t="s">
        <v>67</v>
      </c>
      <c r="O236" s="616">
        <v>3.2</v>
      </c>
      <c r="P236" s="616">
        <v>3</v>
      </c>
      <c r="Q236" s="616">
        <v>4.8</v>
      </c>
      <c r="R236" s="616" t="s">
        <v>124</v>
      </c>
      <c r="S236" s="616" t="s">
        <v>124</v>
      </c>
    </row>
    <row r="237" spans="1:19" s="970" customFormat="1">
      <c r="A237" s="1414"/>
      <c r="B237" s="1414"/>
      <c r="C237" s="203"/>
      <c r="D237" s="202" t="s">
        <v>6</v>
      </c>
      <c r="E237" s="616" t="s">
        <v>124</v>
      </c>
      <c r="F237" s="616" t="s">
        <v>124</v>
      </c>
      <c r="G237" s="616" t="s">
        <v>124</v>
      </c>
      <c r="H237" s="616" t="s">
        <v>124</v>
      </c>
      <c r="I237" s="616" t="s">
        <v>124</v>
      </c>
      <c r="J237" s="616" t="s">
        <v>124</v>
      </c>
      <c r="K237" s="616" t="s">
        <v>124</v>
      </c>
      <c r="L237" s="616" t="s">
        <v>124</v>
      </c>
      <c r="M237" s="616" t="s">
        <v>124</v>
      </c>
      <c r="N237" s="616" t="s">
        <v>124</v>
      </c>
      <c r="O237" s="616" t="s">
        <v>124</v>
      </c>
      <c r="P237" s="616" t="s">
        <v>124</v>
      </c>
      <c r="Q237" s="616" t="s">
        <v>124</v>
      </c>
      <c r="R237" s="616" t="s">
        <v>124</v>
      </c>
      <c r="S237" s="616" t="s">
        <v>124</v>
      </c>
    </row>
    <row r="238" spans="1:19" s="970" customFormat="1">
      <c r="A238" s="1414"/>
      <c r="B238" s="1414"/>
      <c r="C238" s="203"/>
      <c r="D238" s="202" t="s">
        <v>7</v>
      </c>
      <c r="E238" s="616">
        <v>63</v>
      </c>
      <c r="F238" s="616" t="s">
        <v>124</v>
      </c>
      <c r="G238" s="616" t="s">
        <v>124</v>
      </c>
      <c r="H238" s="616" t="s">
        <v>124</v>
      </c>
      <c r="I238" s="616" t="s">
        <v>124</v>
      </c>
      <c r="J238" s="616">
        <v>4</v>
      </c>
      <c r="K238" s="616">
        <v>6.3</v>
      </c>
      <c r="L238" s="616">
        <v>54</v>
      </c>
      <c r="M238" s="616">
        <v>85.7</v>
      </c>
      <c r="N238" s="616" t="s">
        <v>67</v>
      </c>
      <c r="O238" s="616">
        <v>3.2</v>
      </c>
      <c r="P238" s="616">
        <v>3</v>
      </c>
      <c r="Q238" s="616">
        <v>4.8</v>
      </c>
      <c r="R238" s="616" t="s">
        <v>124</v>
      </c>
      <c r="S238" s="616" t="s">
        <v>124</v>
      </c>
    </row>
    <row r="239" spans="1:19" s="970" customFormat="1">
      <c r="A239" s="1414"/>
      <c r="B239" s="1414"/>
      <c r="C239" s="202" t="s">
        <v>4</v>
      </c>
      <c r="D239" s="202" t="s">
        <v>8</v>
      </c>
      <c r="E239" s="616">
        <v>245</v>
      </c>
      <c r="F239" s="616" t="s">
        <v>124</v>
      </c>
      <c r="G239" s="616" t="s">
        <v>124</v>
      </c>
      <c r="H239" s="616" t="s">
        <v>124</v>
      </c>
      <c r="I239" s="616" t="s">
        <v>124</v>
      </c>
      <c r="J239" s="616">
        <v>18</v>
      </c>
      <c r="K239" s="616">
        <v>7.3</v>
      </c>
      <c r="L239" s="616">
        <v>202</v>
      </c>
      <c r="M239" s="616">
        <v>82.4</v>
      </c>
      <c r="N239" s="616">
        <v>10</v>
      </c>
      <c r="O239" s="616">
        <v>4.0999999999999996</v>
      </c>
      <c r="P239" s="616">
        <v>12</v>
      </c>
      <c r="Q239" s="616">
        <v>4.9000000000000004</v>
      </c>
      <c r="R239" s="616">
        <v>3</v>
      </c>
      <c r="S239" s="616">
        <v>1.2</v>
      </c>
    </row>
    <row r="240" spans="1:19" s="970" customFormat="1">
      <c r="A240" s="1414"/>
      <c r="B240" s="1414"/>
      <c r="C240" s="203"/>
      <c r="D240" s="202" t="s">
        <v>6</v>
      </c>
      <c r="E240" s="616">
        <v>10</v>
      </c>
      <c r="F240" s="616" t="s">
        <v>124</v>
      </c>
      <c r="G240" s="616" t="s">
        <v>124</v>
      </c>
      <c r="H240" s="616" t="s">
        <v>124</v>
      </c>
      <c r="I240" s="616" t="s">
        <v>124</v>
      </c>
      <c r="J240" s="616">
        <v>4</v>
      </c>
      <c r="K240" s="616">
        <v>40</v>
      </c>
      <c r="L240" s="616">
        <v>4</v>
      </c>
      <c r="M240" s="616">
        <v>40</v>
      </c>
      <c r="N240" s="616" t="s">
        <v>124</v>
      </c>
      <c r="O240" s="616" t="s">
        <v>124</v>
      </c>
      <c r="P240" s="616" t="s">
        <v>67</v>
      </c>
      <c r="Q240" s="616">
        <v>10</v>
      </c>
      <c r="R240" s="616" t="s">
        <v>67</v>
      </c>
      <c r="S240" s="616">
        <v>10</v>
      </c>
    </row>
    <row r="241" spans="1:19" s="970" customFormat="1">
      <c r="A241" s="1414"/>
      <c r="B241" s="1414"/>
      <c r="C241" s="203"/>
      <c r="D241" s="202" t="s">
        <v>7</v>
      </c>
      <c r="E241" s="616">
        <v>255</v>
      </c>
      <c r="F241" s="616" t="s">
        <v>124</v>
      </c>
      <c r="G241" s="616" t="s">
        <v>124</v>
      </c>
      <c r="H241" s="616" t="s">
        <v>124</v>
      </c>
      <c r="I241" s="616" t="s">
        <v>124</v>
      </c>
      <c r="J241" s="616">
        <v>22</v>
      </c>
      <c r="K241" s="616">
        <v>8.6</v>
      </c>
      <c r="L241" s="616">
        <v>206</v>
      </c>
      <c r="M241" s="616">
        <v>80.8</v>
      </c>
      <c r="N241" s="616">
        <v>10</v>
      </c>
      <c r="O241" s="616">
        <v>3.9</v>
      </c>
      <c r="P241" s="616">
        <v>13</v>
      </c>
      <c r="Q241" s="616">
        <v>5.0999999999999996</v>
      </c>
      <c r="R241" s="616">
        <v>4</v>
      </c>
      <c r="S241" s="616">
        <v>1.6</v>
      </c>
    </row>
    <row r="242" spans="1:19" s="970" customFormat="1">
      <c r="A242" s="1414"/>
      <c r="B242" s="1414"/>
      <c r="C242" s="202" t="s">
        <v>7</v>
      </c>
      <c r="D242" s="202" t="s">
        <v>8</v>
      </c>
      <c r="E242" s="616">
        <v>308</v>
      </c>
      <c r="F242" s="616" t="s">
        <v>124</v>
      </c>
      <c r="G242" s="616" t="s">
        <v>124</v>
      </c>
      <c r="H242" s="616" t="s">
        <v>124</v>
      </c>
      <c r="I242" s="616" t="s">
        <v>124</v>
      </c>
      <c r="J242" s="616">
        <v>22</v>
      </c>
      <c r="K242" s="616">
        <v>7.1</v>
      </c>
      <c r="L242" s="616">
        <v>256</v>
      </c>
      <c r="M242" s="616">
        <v>83.1</v>
      </c>
      <c r="N242" s="616">
        <v>12</v>
      </c>
      <c r="O242" s="616">
        <v>3.9</v>
      </c>
      <c r="P242" s="616">
        <v>15</v>
      </c>
      <c r="Q242" s="616">
        <v>4.9000000000000004</v>
      </c>
      <c r="R242" s="616">
        <v>3</v>
      </c>
      <c r="S242" s="616">
        <v>1</v>
      </c>
    </row>
    <row r="243" spans="1:19" s="970" customFormat="1">
      <c r="A243" s="1414"/>
      <c r="B243" s="1414"/>
      <c r="C243" s="973"/>
      <c r="D243" s="202" t="s">
        <v>6</v>
      </c>
      <c r="E243" s="616">
        <v>10</v>
      </c>
      <c r="F243" s="616" t="s">
        <v>124</v>
      </c>
      <c r="G243" s="616" t="s">
        <v>124</v>
      </c>
      <c r="H243" s="616" t="s">
        <v>124</v>
      </c>
      <c r="I243" s="616" t="s">
        <v>124</v>
      </c>
      <c r="J243" s="616">
        <v>4</v>
      </c>
      <c r="K243" s="616">
        <v>40</v>
      </c>
      <c r="L243" s="616">
        <v>4</v>
      </c>
      <c r="M243" s="616">
        <v>40</v>
      </c>
      <c r="N243" s="616" t="s">
        <v>124</v>
      </c>
      <c r="O243" s="616" t="s">
        <v>124</v>
      </c>
      <c r="P243" s="616" t="s">
        <v>67</v>
      </c>
      <c r="Q243" s="616">
        <v>10</v>
      </c>
      <c r="R243" s="616" t="s">
        <v>67</v>
      </c>
      <c r="S243" s="616">
        <v>10</v>
      </c>
    </row>
    <row r="244" spans="1:19" s="970" customFormat="1">
      <c r="A244" s="1414"/>
      <c r="B244" s="1414"/>
      <c r="C244" s="973"/>
      <c r="D244" s="202" t="s">
        <v>7</v>
      </c>
      <c r="E244" s="616">
        <v>318</v>
      </c>
      <c r="F244" s="616" t="s">
        <v>124</v>
      </c>
      <c r="G244" s="616" t="s">
        <v>124</v>
      </c>
      <c r="H244" s="616" t="s">
        <v>124</v>
      </c>
      <c r="I244" s="616" t="s">
        <v>124</v>
      </c>
      <c r="J244" s="616">
        <v>26</v>
      </c>
      <c r="K244" s="616">
        <v>8.1999999999999993</v>
      </c>
      <c r="L244" s="616">
        <v>260</v>
      </c>
      <c r="M244" s="616">
        <v>81.8</v>
      </c>
      <c r="N244" s="616">
        <v>12</v>
      </c>
      <c r="O244" s="616">
        <v>3.8</v>
      </c>
      <c r="P244" s="616">
        <v>16</v>
      </c>
      <c r="Q244" s="616">
        <v>5</v>
      </c>
      <c r="R244" s="616">
        <v>4</v>
      </c>
      <c r="S244" s="616">
        <v>1.3</v>
      </c>
    </row>
    <row r="245" spans="1:19" s="970" customFormat="1" ht="15" customHeight="1">
      <c r="A245" s="1414" t="s">
        <v>650</v>
      </c>
      <c r="B245" s="1414"/>
      <c r="C245" s="202" t="s">
        <v>3</v>
      </c>
      <c r="D245" s="202" t="s">
        <v>8</v>
      </c>
      <c r="E245" s="616">
        <v>343</v>
      </c>
      <c r="F245" s="616">
        <v>13</v>
      </c>
      <c r="G245" s="616">
        <v>3.8</v>
      </c>
      <c r="H245" s="616">
        <v>40</v>
      </c>
      <c r="I245" s="616">
        <v>11.7</v>
      </c>
      <c r="J245" s="616">
        <v>133</v>
      </c>
      <c r="K245" s="616">
        <v>38.799999999999997</v>
      </c>
      <c r="L245" s="616">
        <v>154</v>
      </c>
      <c r="M245" s="616">
        <v>44.9</v>
      </c>
      <c r="N245" s="616" t="s">
        <v>124</v>
      </c>
      <c r="O245" s="616" t="s">
        <v>124</v>
      </c>
      <c r="P245" s="616" t="s">
        <v>124</v>
      </c>
      <c r="Q245" s="616" t="s">
        <v>124</v>
      </c>
      <c r="R245" s="616">
        <v>3</v>
      </c>
      <c r="S245" s="616">
        <v>0.9</v>
      </c>
    </row>
    <row r="246" spans="1:19" s="970" customFormat="1">
      <c r="A246" s="1414"/>
      <c r="B246" s="1414"/>
      <c r="C246" s="203"/>
      <c r="D246" s="202" t="s">
        <v>6</v>
      </c>
      <c r="E246" s="616">
        <v>40</v>
      </c>
      <c r="F246" s="616" t="s">
        <v>67</v>
      </c>
      <c r="G246" s="616">
        <v>2.5</v>
      </c>
      <c r="H246" s="616">
        <v>7</v>
      </c>
      <c r="I246" s="616">
        <v>17.5</v>
      </c>
      <c r="J246" s="616">
        <v>18</v>
      </c>
      <c r="K246" s="616">
        <v>45</v>
      </c>
      <c r="L246" s="616">
        <v>14</v>
      </c>
      <c r="M246" s="616">
        <v>35</v>
      </c>
      <c r="N246" s="616" t="s">
        <v>124</v>
      </c>
      <c r="O246" s="616" t="s">
        <v>124</v>
      </c>
      <c r="P246" s="616" t="s">
        <v>124</v>
      </c>
      <c r="Q246" s="616" t="s">
        <v>124</v>
      </c>
      <c r="R246" s="616" t="s">
        <v>124</v>
      </c>
      <c r="S246" s="616" t="s">
        <v>124</v>
      </c>
    </row>
    <row r="247" spans="1:19" s="970" customFormat="1">
      <c r="A247" s="1414"/>
      <c r="B247" s="1414"/>
      <c r="C247" s="203"/>
      <c r="D247" s="202" t="s">
        <v>7</v>
      </c>
      <c r="E247" s="616">
        <v>383</v>
      </c>
      <c r="F247" s="616">
        <v>14</v>
      </c>
      <c r="G247" s="616">
        <v>3.7</v>
      </c>
      <c r="H247" s="616">
        <v>47</v>
      </c>
      <c r="I247" s="616">
        <v>12.3</v>
      </c>
      <c r="J247" s="616">
        <v>151</v>
      </c>
      <c r="K247" s="616">
        <v>39.4</v>
      </c>
      <c r="L247" s="616">
        <v>168</v>
      </c>
      <c r="M247" s="616">
        <v>43.9</v>
      </c>
      <c r="N247" s="616" t="s">
        <v>124</v>
      </c>
      <c r="O247" s="616" t="s">
        <v>124</v>
      </c>
      <c r="P247" s="616" t="s">
        <v>124</v>
      </c>
      <c r="Q247" s="616" t="s">
        <v>124</v>
      </c>
      <c r="R247" s="616">
        <v>3</v>
      </c>
      <c r="S247" s="616">
        <v>0.8</v>
      </c>
    </row>
    <row r="248" spans="1:19" s="970" customFormat="1">
      <c r="A248" s="1414"/>
      <c r="B248" s="1414"/>
      <c r="C248" s="202" t="s">
        <v>4</v>
      </c>
      <c r="D248" s="202" t="s">
        <v>8</v>
      </c>
      <c r="E248" s="616">
        <v>255</v>
      </c>
      <c r="F248" s="616">
        <v>7</v>
      </c>
      <c r="G248" s="616">
        <v>2.7</v>
      </c>
      <c r="H248" s="616">
        <v>22</v>
      </c>
      <c r="I248" s="616">
        <v>8.6</v>
      </c>
      <c r="J248" s="616">
        <v>74</v>
      </c>
      <c r="K248" s="616">
        <v>29</v>
      </c>
      <c r="L248" s="616">
        <v>144</v>
      </c>
      <c r="M248" s="616">
        <v>56.5</v>
      </c>
      <c r="N248" s="616" t="s">
        <v>124</v>
      </c>
      <c r="O248" s="616" t="s">
        <v>124</v>
      </c>
      <c r="P248" s="616" t="s">
        <v>124</v>
      </c>
      <c r="Q248" s="616" t="s">
        <v>124</v>
      </c>
      <c r="R248" s="616">
        <v>8</v>
      </c>
      <c r="S248" s="616">
        <v>3.1</v>
      </c>
    </row>
    <row r="249" spans="1:19" s="970" customFormat="1">
      <c r="A249" s="1414"/>
      <c r="B249" s="1414"/>
      <c r="C249" s="203"/>
      <c r="D249" s="202" t="s">
        <v>6</v>
      </c>
      <c r="E249" s="616">
        <v>35</v>
      </c>
      <c r="F249" s="616">
        <v>3</v>
      </c>
      <c r="G249" s="616">
        <v>8.6</v>
      </c>
      <c r="H249" s="616">
        <v>4</v>
      </c>
      <c r="I249" s="616">
        <v>11.4</v>
      </c>
      <c r="J249" s="616">
        <v>14</v>
      </c>
      <c r="K249" s="616">
        <v>40</v>
      </c>
      <c r="L249" s="616">
        <v>13</v>
      </c>
      <c r="M249" s="616">
        <v>37.1</v>
      </c>
      <c r="N249" s="616" t="s">
        <v>124</v>
      </c>
      <c r="O249" s="616" t="s">
        <v>124</v>
      </c>
      <c r="P249" s="616" t="s">
        <v>124</v>
      </c>
      <c r="Q249" s="616" t="s">
        <v>124</v>
      </c>
      <c r="R249" s="616" t="s">
        <v>67</v>
      </c>
      <c r="S249" s="616">
        <v>2.9</v>
      </c>
    </row>
    <row r="250" spans="1:19" s="970" customFormat="1">
      <c r="A250" s="1414"/>
      <c r="B250" s="1414"/>
      <c r="C250" s="203"/>
      <c r="D250" s="202" t="s">
        <v>7</v>
      </c>
      <c r="E250" s="616">
        <v>290</v>
      </c>
      <c r="F250" s="616">
        <v>10</v>
      </c>
      <c r="G250" s="616">
        <v>3.4</v>
      </c>
      <c r="H250" s="616">
        <v>26</v>
      </c>
      <c r="I250" s="616">
        <v>9</v>
      </c>
      <c r="J250" s="616">
        <v>88</v>
      </c>
      <c r="K250" s="616">
        <v>30.3</v>
      </c>
      <c r="L250" s="616">
        <v>157</v>
      </c>
      <c r="M250" s="616">
        <v>54.1</v>
      </c>
      <c r="N250" s="616" t="s">
        <v>124</v>
      </c>
      <c r="O250" s="616" t="s">
        <v>124</v>
      </c>
      <c r="P250" s="616" t="s">
        <v>124</v>
      </c>
      <c r="Q250" s="616" t="s">
        <v>124</v>
      </c>
      <c r="R250" s="616">
        <v>9</v>
      </c>
      <c r="S250" s="616">
        <v>3.1</v>
      </c>
    </row>
    <row r="251" spans="1:19" s="970" customFormat="1">
      <c r="A251" s="1414"/>
      <c r="B251" s="1414"/>
      <c r="C251" s="202" t="s">
        <v>7</v>
      </c>
      <c r="D251" s="202" t="s">
        <v>8</v>
      </c>
      <c r="E251" s="616">
        <v>598</v>
      </c>
      <c r="F251" s="616">
        <v>20</v>
      </c>
      <c r="G251" s="616">
        <v>3.3</v>
      </c>
      <c r="H251" s="616">
        <v>62</v>
      </c>
      <c r="I251" s="616">
        <v>10.4</v>
      </c>
      <c r="J251" s="616">
        <v>207</v>
      </c>
      <c r="K251" s="616">
        <v>34.6</v>
      </c>
      <c r="L251" s="616">
        <v>298</v>
      </c>
      <c r="M251" s="616">
        <v>49.8</v>
      </c>
      <c r="N251" s="616" t="s">
        <v>124</v>
      </c>
      <c r="O251" s="616" t="s">
        <v>124</v>
      </c>
      <c r="P251" s="616" t="s">
        <v>124</v>
      </c>
      <c r="Q251" s="616" t="s">
        <v>124</v>
      </c>
      <c r="R251" s="616">
        <v>11</v>
      </c>
      <c r="S251" s="616">
        <v>1.8</v>
      </c>
    </row>
    <row r="252" spans="1:19" s="970" customFormat="1">
      <c r="A252" s="1414"/>
      <c r="B252" s="1414"/>
      <c r="C252" s="973"/>
      <c r="D252" s="202" t="s">
        <v>6</v>
      </c>
      <c r="E252" s="616">
        <v>75</v>
      </c>
      <c r="F252" s="616">
        <v>4</v>
      </c>
      <c r="G252" s="616">
        <v>5.3</v>
      </c>
      <c r="H252" s="616">
        <v>11</v>
      </c>
      <c r="I252" s="616">
        <v>14.7</v>
      </c>
      <c r="J252" s="616">
        <v>32</v>
      </c>
      <c r="K252" s="616">
        <v>42.7</v>
      </c>
      <c r="L252" s="616">
        <v>27</v>
      </c>
      <c r="M252" s="616">
        <v>36</v>
      </c>
      <c r="N252" s="616" t="s">
        <v>124</v>
      </c>
      <c r="O252" s="616" t="s">
        <v>124</v>
      </c>
      <c r="P252" s="616" t="s">
        <v>124</v>
      </c>
      <c r="Q252" s="616" t="s">
        <v>124</v>
      </c>
      <c r="R252" s="616" t="s">
        <v>67</v>
      </c>
      <c r="S252" s="616">
        <v>1.3</v>
      </c>
    </row>
    <row r="253" spans="1:19" s="970" customFormat="1">
      <c r="A253" s="1414"/>
      <c r="B253" s="1414"/>
      <c r="C253" s="973"/>
      <c r="D253" s="202" t="s">
        <v>7</v>
      </c>
      <c r="E253" s="616">
        <v>673</v>
      </c>
      <c r="F253" s="616">
        <v>24</v>
      </c>
      <c r="G253" s="616">
        <v>3.6</v>
      </c>
      <c r="H253" s="616">
        <v>73</v>
      </c>
      <c r="I253" s="616">
        <v>10.8</v>
      </c>
      <c r="J253" s="616">
        <v>239</v>
      </c>
      <c r="K253" s="616">
        <v>35.5</v>
      </c>
      <c r="L253" s="616">
        <v>325</v>
      </c>
      <c r="M253" s="616">
        <v>48.3</v>
      </c>
      <c r="N253" s="616" t="s">
        <v>124</v>
      </c>
      <c r="O253" s="616" t="s">
        <v>124</v>
      </c>
      <c r="P253" s="616" t="s">
        <v>124</v>
      </c>
      <c r="Q253" s="616" t="s">
        <v>124</v>
      </c>
      <c r="R253" s="616">
        <v>12</v>
      </c>
      <c r="S253" s="616">
        <v>1.8</v>
      </c>
    </row>
    <row r="254" spans="1:19" s="970" customFormat="1" ht="15" customHeight="1">
      <c r="A254" s="1414" t="s">
        <v>652</v>
      </c>
      <c r="B254" s="1414"/>
      <c r="C254" s="202" t="s">
        <v>3</v>
      </c>
      <c r="D254" s="202" t="s">
        <v>8</v>
      </c>
      <c r="E254" s="616">
        <v>176</v>
      </c>
      <c r="F254" s="616" t="s">
        <v>124</v>
      </c>
      <c r="G254" s="616" t="s">
        <v>124</v>
      </c>
      <c r="H254" s="616" t="s">
        <v>124</v>
      </c>
      <c r="I254" s="616" t="s">
        <v>124</v>
      </c>
      <c r="J254" s="616" t="s">
        <v>124</v>
      </c>
      <c r="K254" s="616" t="s">
        <v>124</v>
      </c>
      <c r="L254" s="616">
        <v>176</v>
      </c>
      <c r="M254" s="616">
        <v>100</v>
      </c>
      <c r="N254" s="616" t="s">
        <v>124</v>
      </c>
      <c r="O254" s="616" t="s">
        <v>124</v>
      </c>
      <c r="P254" s="616" t="s">
        <v>124</v>
      </c>
      <c r="Q254" s="616" t="s">
        <v>124</v>
      </c>
      <c r="R254" s="616" t="s">
        <v>124</v>
      </c>
      <c r="S254" s="616" t="s">
        <v>124</v>
      </c>
    </row>
    <row r="255" spans="1:19" s="970" customFormat="1">
      <c r="A255" s="1414"/>
      <c r="B255" s="1414"/>
      <c r="C255" s="203"/>
      <c r="D255" s="202" t="s">
        <v>6</v>
      </c>
      <c r="E255" s="616">
        <v>8</v>
      </c>
      <c r="F255" s="616" t="s">
        <v>124</v>
      </c>
      <c r="G255" s="616" t="s">
        <v>124</v>
      </c>
      <c r="H255" s="616" t="s">
        <v>124</v>
      </c>
      <c r="I255" s="616" t="s">
        <v>124</v>
      </c>
      <c r="J255" s="616" t="s">
        <v>124</v>
      </c>
      <c r="K255" s="616" t="s">
        <v>124</v>
      </c>
      <c r="L255" s="616">
        <v>8</v>
      </c>
      <c r="M255" s="616">
        <v>100</v>
      </c>
      <c r="N255" s="616" t="s">
        <v>124</v>
      </c>
      <c r="O255" s="616" t="s">
        <v>124</v>
      </c>
      <c r="P255" s="616" t="s">
        <v>124</v>
      </c>
      <c r="Q255" s="616" t="s">
        <v>124</v>
      </c>
      <c r="R255" s="616" t="s">
        <v>124</v>
      </c>
      <c r="S255" s="616" t="s">
        <v>124</v>
      </c>
    </row>
    <row r="256" spans="1:19" s="970" customFormat="1">
      <c r="A256" s="1414"/>
      <c r="B256" s="1414"/>
      <c r="C256" s="203"/>
      <c r="D256" s="202" t="s">
        <v>7</v>
      </c>
      <c r="E256" s="616">
        <v>184</v>
      </c>
      <c r="F256" s="616" t="s">
        <v>124</v>
      </c>
      <c r="G256" s="616" t="s">
        <v>124</v>
      </c>
      <c r="H256" s="616" t="s">
        <v>124</v>
      </c>
      <c r="I256" s="616" t="s">
        <v>124</v>
      </c>
      <c r="J256" s="616" t="s">
        <v>124</v>
      </c>
      <c r="K256" s="616" t="s">
        <v>124</v>
      </c>
      <c r="L256" s="616">
        <v>184</v>
      </c>
      <c r="M256" s="616">
        <v>100</v>
      </c>
      <c r="N256" s="616" t="s">
        <v>124</v>
      </c>
      <c r="O256" s="616" t="s">
        <v>124</v>
      </c>
      <c r="P256" s="616" t="s">
        <v>124</v>
      </c>
      <c r="Q256" s="616" t="s">
        <v>124</v>
      </c>
      <c r="R256" s="616" t="s">
        <v>124</v>
      </c>
      <c r="S256" s="616" t="s">
        <v>124</v>
      </c>
    </row>
    <row r="257" spans="1:19" s="970" customFormat="1">
      <c r="A257" s="1414"/>
      <c r="B257" s="1414"/>
      <c r="C257" s="202" t="s">
        <v>4</v>
      </c>
      <c r="D257" s="202" t="s">
        <v>8</v>
      </c>
      <c r="E257" s="616">
        <v>91</v>
      </c>
      <c r="F257" s="616" t="s">
        <v>124</v>
      </c>
      <c r="G257" s="616" t="s">
        <v>124</v>
      </c>
      <c r="H257" s="616" t="s">
        <v>124</v>
      </c>
      <c r="I257" s="616" t="s">
        <v>124</v>
      </c>
      <c r="J257" s="616" t="s">
        <v>124</v>
      </c>
      <c r="K257" s="616" t="s">
        <v>124</v>
      </c>
      <c r="L257" s="616">
        <v>91</v>
      </c>
      <c r="M257" s="616">
        <v>100</v>
      </c>
      <c r="N257" s="616" t="s">
        <v>124</v>
      </c>
      <c r="O257" s="616" t="s">
        <v>124</v>
      </c>
      <c r="P257" s="616" t="s">
        <v>124</v>
      </c>
      <c r="Q257" s="616" t="s">
        <v>124</v>
      </c>
      <c r="R257" s="616" t="s">
        <v>124</v>
      </c>
      <c r="S257" s="616" t="s">
        <v>124</v>
      </c>
    </row>
    <row r="258" spans="1:19" s="970" customFormat="1">
      <c r="A258" s="1414"/>
      <c r="B258" s="1414"/>
      <c r="C258" s="203"/>
      <c r="D258" s="202" t="s">
        <v>6</v>
      </c>
      <c r="E258" s="616">
        <v>3</v>
      </c>
      <c r="F258" s="616" t="s">
        <v>124</v>
      </c>
      <c r="G258" s="616" t="s">
        <v>124</v>
      </c>
      <c r="H258" s="616" t="s">
        <v>124</v>
      </c>
      <c r="I258" s="616" t="s">
        <v>124</v>
      </c>
      <c r="J258" s="616" t="s">
        <v>124</v>
      </c>
      <c r="K258" s="616" t="s">
        <v>124</v>
      </c>
      <c r="L258" s="616">
        <v>3</v>
      </c>
      <c r="M258" s="616">
        <v>100</v>
      </c>
      <c r="N258" s="616" t="s">
        <v>124</v>
      </c>
      <c r="O258" s="616" t="s">
        <v>124</v>
      </c>
      <c r="P258" s="616" t="s">
        <v>124</v>
      </c>
      <c r="Q258" s="616" t="s">
        <v>124</v>
      </c>
      <c r="R258" s="616" t="s">
        <v>124</v>
      </c>
      <c r="S258" s="616" t="s">
        <v>124</v>
      </c>
    </row>
    <row r="259" spans="1:19" s="970" customFormat="1">
      <c r="A259" s="1414"/>
      <c r="B259" s="1414"/>
      <c r="C259" s="203"/>
      <c r="D259" s="202" t="s">
        <v>7</v>
      </c>
      <c r="E259" s="616">
        <v>94</v>
      </c>
      <c r="F259" s="616" t="s">
        <v>124</v>
      </c>
      <c r="G259" s="616" t="s">
        <v>124</v>
      </c>
      <c r="H259" s="616" t="s">
        <v>124</v>
      </c>
      <c r="I259" s="616" t="s">
        <v>124</v>
      </c>
      <c r="J259" s="616" t="s">
        <v>124</v>
      </c>
      <c r="K259" s="616" t="s">
        <v>124</v>
      </c>
      <c r="L259" s="616">
        <v>94</v>
      </c>
      <c r="M259" s="616">
        <v>100</v>
      </c>
      <c r="N259" s="616" t="s">
        <v>124</v>
      </c>
      <c r="O259" s="616" t="s">
        <v>124</v>
      </c>
      <c r="P259" s="616" t="s">
        <v>124</v>
      </c>
      <c r="Q259" s="616" t="s">
        <v>124</v>
      </c>
      <c r="R259" s="616" t="s">
        <v>124</v>
      </c>
      <c r="S259" s="616" t="s">
        <v>124</v>
      </c>
    </row>
    <row r="260" spans="1:19" s="970" customFormat="1">
      <c r="A260" s="1414"/>
      <c r="B260" s="1414"/>
      <c r="C260" s="202" t="s">
        <v>7</v>
      </c>
      <c r="D260" s="202" t="s">
        <v>8</v>
      </c>
      <c r="E260" s="616">
        <v>267</v>
      </c>
      <c r="F260" s="616" t="s">
        <v>124</v>
      </c>
      <c r="G260" s="616" t="s">
        <v>124</v>
      </c>
      <c r="H260" s="616" t="s">
        <v>124</v>
      </c>
      <c r="I260" s="616" t="s">
        <v>124</v>
      </c>
      <c r="J260" s="616" t="s">
        <v>124</v>
      </c>
      <c r="K260" s="616" t="s">
        <v>124</v>
      </c>
      <c r="L260" s="616">
        <v>267</v>
      </c>
      <c r="M260" s="616">
        <v>100</v>
      </c>
      <c r="N260" s="616" t="s">
        <v>124</v>
      </c>
      <c r="O260" s="616" t="s">
        <v>124</v>
      </c>
      <c r="P260" s="616" t="s">
        <v>124</v>
      </c>
      <c r="Q260" s="616" t="s">
        <v>124</v>
      </c>
      <c r="R260" s="616" t="s">
        <v>124</v>
      </c>
      <c r="S260" s="616" t="s">
        <v>124</v>
      </c>
    </row>
    <row r="261" spans="1:19" s="970" customFormat="1">
      <c r="A261" s="1414"/>
      <c r="B261" s="1414"/>
      <c r="C261" s="973"/>
      <c r="D261" s="202" t="s">
        <v>6</v>
      </c>
      <c r="E261" s="616">
        <v>11</v>
      </c>
      <c r="F261" s="616" t="s">
        <v>124</v>
      </c>
      <c r="G261" s="616" t="s">
        <v>124</v>
      </c>
      <c r="H261" s="616" t="s">
        <v>124</v>
      </c>
      <c r="I261" s="616" t="s">
        <v>124</v>
      </c>
      <c r="J261" s="616" t="s">
        <v>124</v>
      </c>
      <c r="K261" s="616" t="s">
        <v>124</v>
      </c>
      <c r="L261" s="616">
        <v>11</v>
      </c>
      <c r="M261" s="616">
        <v>100</v>
      </c>
      <c r="N261" s="616" t="s">
        <v>124</v>
      </c>
      <c r="O261" s="616" t="s">
        <v>124</v>
      </c>
      <c r="P261" s="616" t="s">
        <v>124</v>
      </c>
      <c r="Q261" s="616" t="s">
        <v>124</v>
      </c>
      <c r="R261" s="616" t="s">
        <v>124</v>
      </c>
      <c r="S261" s="616" t="s">
        <v>124</v>
      </c>
    </row>
    <row r="262" spans="1:19" s="970" customFormat="1">
      <c r="A262" s="1414"/>
      <c r="B262" s="1414"/>
      <c r="C262" s="973"/>
      <c r="D262" s="202" t="s">
        <v>7</v>
      </c>
      <c r="E262" s="616">
        <v>278</v>
      </c>
      <c r="F262" s="616" t="s">
        <v>124</v>
      </c>
      <c r="G262" s="616" t="s">
        <v>124</v>
      </c>
      <c r="H262" s="616" t="s">
        <v>124</v>
      </c>
      <c r="I262" s="616" t="s">
        <v>124</v>
      </c>
      <c r="J262" s="616" t="s">
        <v>124</v>
      </c>
      <c r="K262" s="616" t="s">
        <v>124</v>
      </c>
      <c r="L262" s="616">
        <v>278</v>
      </c>
      <c r="M262" s="616">
        <v>100</v>
      </c>
      <c r="N262" s="616" t="s">
        <v>124</v>
      </c>
      <c r="O262" s="616" t="s">
        <v>124</v>
      </c>
      <c r="P262" s="616" t="s">
        <v>124</v>
      </c>
      <c r="Q262" s="616" t="s">
        <v>124</v>
      </c>
      <c r="R262" s="616" t="s">
        <v>124</v>
      </c>
      <c r="S262" s="616" t="s">
        <v>124</v>
      </c>
    </row>
    <row r="263" spans="1:19" s="970" customFormat="1" ht="15" customHeight="1">
      <c r="A263" s="1414" t="s">
        <v>545</v>
      </c>
      <c r="B263" s="1414"/>
      <c r="C263" s="202" t="s">
        <v>3</v>
      </c>
      <c r="D263" s="202" t="s">
        <v>8</v>
      </c>
      <c r="E263" s="616">
        <v>134</v>
      </c>
      <c r="F263" s="616" t="s">
        <v>124</v>
      </c>
      <c r="G263" s="616" t="s">
        <v>124</v>
      </c>
      <c r="H263" s="616" t="s">
        <v>124</v>
      </c>
      <c r="I263" s="616" t="s">
        <v>124</v>
      </c>
      <c r="J263" s="616" t="s">
        <v>124</v>
      </c>
      <c r="K263" s="616" t="s">
        <v>124</v>
      </c>
      <c r="L263" s="616">
        <v>117</v>
      </c>
      <c r="M263" s="616">
        <v>87.3</v>
      </c>
      <c r="N263" s="616">
        <v>11</v>
      </c>
      <c r="O263" s="616">
        <v>8.1999999999999993</v>
      </c>
      <c r="P263" s="616">
        <v>5</v>
      </c>
      <c r="Q263" s="616">
        <v>3.7</v>
      </c>
      <c r="R263" s="616" t="s">
        <v>67</v>
      </c>
      <c r="S263" s="616">
        <v>0.7</v>
      </c>
    </row>
    <row r="264" spans="1:19" s="970" customFormat="1">
      <c r="A264" s="1414"/>
      <c r="B264" s="1414"/>
      <c r="C264" s="203"/>
      <c r="D264" s="202" t="s">
        <v>6</v>
      </c>
      <c r="E264" s="616">
        <v>8</v>
      </c>
      <c r="F264" s="616" t="s">
        <v>124</v>
      </c>
      <c r="G264" s="616" t="s">
        <v>124</v>
      </c>
      <c r="H264" s="616" t="s">
        <v>124</v>
      </c>
      <c r="I264" s="616" t="s">
        <v>124</v>
      </c>
      <c r="J264" s="616" t="s">
        <v>124</v>
      </c>
      <c r="K264" s="616" t="s">
        <v>124</v>
      </c>
      <c r="L264" s="616">
        <v>8</v>
      </c>
      <c r="M264" s="616">
        <v>100</v>
      </c>
      <c r="N264" s="616" t="s">
        <v>124</v>
      </c>
      <c r="O264" s="616" t="s">
        <v>124</v>
      </c>
      <c r="P264" s="616" t="s">
        <v>124</v>
      </c>
      <c r="Q264" s="616" t="s">
        <v>124</v>
      </c>
      <c r="R264" s="616" t="s">
        <v>124</v>
      </c>
      <c r="S264" s="616" t="s">
        <v>124</v>
      </c>
    </row>
    <row r="265" spans="1:19" s="970" customFormat="1">
      <c r="A265" s="1414"/>
      <c r="B265" s="1414"/>
      <c r="C265" s="203"/>
      <c r="D265" s="202" t="s">
        <v>7</v>
      </c>
      <c r="E265" s="616">
        <v>142</v>
      </c>
      <c r="F265" s="616" t="s">
        <v>124</v>
      </c>
      <c r="G265" s="616" t="s">
        <v>124</v>
      </c>
      <c r="H265" s="616" t="s">
        <v>124</v>
      </c>
      <c r="I265" s="616" t="s">
        <v>124</v>
      </c>
      <c r="J265" s="616" t="s">
        <v>124</v>
      </c>
      <c r="K265" s="616" t="s">
        <v>124</v>
      </c>
      <c r="L265" s="616">
        <v>125</v>
      </c>
      <c r="M265" s="616">
        <v>88</v>
      </c>
      <c r="N265" s="616">
        <v>11</v>
      </c>
      <c r="O265" s="616">
        <v>7.7</v>
      </c>
      <c r="P265" s="616">
        <v>5</v>
      </c>
      <c r="Q265" s="616">
        <v>3.5</v>
      </c>
      <c r="R265" s="616" t="s">
        <v>67</v>
      </c>
      <c r="S265" s="616">
        <v>0.7</v>
      </c>
    </row>
    <row r="266" spans="1:19" s="970" customFormat="1">
      <c r="A266" s="1414"/>
      <c r="B266" s="1414"/>
      <c r="C266" s="202" t="s">
        <v>4</v>
      </c>
      <c r="D266" s="202" t="s">
        <v>8</v>
      </c>
      <c r="E266" s="616">
        <v>10</v>
      </c>
      <c r="F266" s="616" t="s">
        <v>124</v>
      </c>
      <c r="G266" s="616" t="s">
        <v>124</v>
      </c>
      <c r="H266" s="616" t="s">
        <v>124</v>
      </c>
      <c r="I266" s="616" t="s">
        <v>124</v>
      </c>
      <c r="J266" s="616" t="s">
        <v>124</v>
      </c>
      <c r="K266" s="616" t="s">
        <v>124</v>
      </c>
      <c r="L266" s="616">
        <v>10</v>
      </c>
      <c r="M266" s="616">
        <v>100</v>
      </c>
      <c r="N266" s="616" t="s">
        <v>124</v>
      </c>
      <c r="O266" s="616" t="s">
        <v>124</v>
      </c>
      <c r="P266" s="616" t="s">
        <v>124</v>
      </c>
      <c r="Q266" s="616" t="s">
        <v>124</v>
      </c>
      <c r="R266" s="616" t="s">
        <v>124</v>
      </c>
      <c r="S266" s="616" t="s">
        <v>124</v>
      </c>
    </row>
    <row r="267" spans="1:19" s="970" customFormat="1">
      <c r="A267" s="1414"/>
      <c r="B267" s="1414"/>
      <c r="C267" s="203"/>
      <c r="D267" s="202" t="s">
        <v>6</v>
      </c>
      <c r="E267" s="616" t="s">
        <v>124</v>
      </c>
      <c r="F267" s="616" t="s">
        <v>124</v>
      </c>
      <c r="G267" s="616" t="s">
        <v>124</v>
      </c>
      <c r="H267" s="616" t="s">
        <v>124</v>
      </c>
      <c r="I267" s="616" t="s">
        <v>124</v>
      </c>
      <c r="J267" s="616" t="s">
        <v>124</v>
      </c>
      <c r="K267" s="616" t="s">
        <v>124</v>
      </c>
      <c r="L267" s="616" t="s">
        <v>124</v>
      </c>
      <c r="M267" s="616" t="s">
        <v>124</v>
      </c>
      <c r="N267" s="616" t="s">
        <v>124</v>
      </c>
      <c r="O267" s="616" t="s">
        <v>124</v>
      </c>
      <c r="P267" s="616" t="s">
        <v>124</v>
      </c>
      <c r="Q267" s="616" t="s">
        <v>124</v>
      </c>
      <c r="R267" s="616" t="s">
        <v>124</v>
      </c>
      <c r="S267" s="616" t="s">
        <v>124</v>
      </c>
    </row>
    <row r="268" spans="1:19" s="970" customFormat="1">
      <c r="A268" s="1414"/>
      <c r="B268" s="1414"/>
      <c r="C268" s="203"/>
      <c r="D268" s="202" t="s">
        <v>7</v>
      </c>
      <c r="E268" s="616">
        <v>10</v>
      </c>
      <c r="F268" s="616" t="s">
        <v>124</v>
      </c>
      <c r="G268" s="616" t="s">
        <v>124</v>
      </c>
      <c r="H268" s="616" t="s">
        <v>124</v>
      </c>
      <c r="I268" s="616" t="s">
        <v>124</v>
      </c>
      <c r="J268" s="616" t="s">
        <v>124</v>
      </c>
      <c r="K268" s="616" t="s">
        <v>124</v>
      </c>
      <c r="L268" s="616">
        <v>10</v>
      </c>
      <c r="M268" s="616">
        <v>100</v>
      </c>
      <c r="N268" s="616" t="s">
        <v>124</v>
      </c>
      <c r="O268" s="616" t="s">
        <v>124</v>
      </c>
      <c r="P268" s="616" t="s">
        <v>124</v>
      </c>
      <c r="Q268" s="616" t="s">
        <v>124</v>
      </c>
      <c r="R268" s="616" t="s">
        <v>124</v>
      </c>
      <c r="S268" s="616" t="s">
        <v>124</v>
      </c>
    </row>
    <row r="269" spans="1:19" s="970" customFormat="1">
      <c r="A269" s="1414"/>
      <c r="B269" s="1414"/>
      <c r="C269" s="202" t="s">
        <v>7</v>
      </c>
      <c r="D269" s="202" t="s">
        <v>8</v>
      </c>
      <c r="E269" s="616">
        <v>144</v>
      </c>
      <c r="F269" s="616" t="s">
        <v>124</v>
      </c>
      <c r="G269" s="616" t="s">
        <v>124</v>
      </c>
      <c r="H269" s="616" t="s">
        <v>124</v>
      </c>
      <c r="I269" s="616" t="s">
        <v>124</v>
      </c>
      <c r="J269" s="616" t="s">
        <v>124</v>
      </c>
      <c r="K269" s="616" t="s">
        <v>124</v>
      </c>
      <c r="L269" s="616">
        <v>127</v>
      </c>
      <c r="M269" s="616">
        <v>88.2</v>
      </c>
      <c r="N269" s="616">
        <v>11</v>
      </c>
      <c r="O269" s="616">
        <v>7.6</v>
      </c>
      <c r="P269" s="616">
        <v>5</v>
      </c>
      <c r="Q269" s="616">
        <v>3.5</v>
      </c>
      <c r="R269" s="616" t="s">
        <v>67</v>
      </c>
      <c r="S269" s="616">
        <v>0.7</v>
      </c>
    </row>
    <row r="270" spans="1:19" s="970" customFormat="1">
      <c r="A270" s="1414"/>
      <c r="B270" s="1414"/>
      <c r="C270" s="973"/>
      <c r="D270" s="202" t="s">
        <v>6</v>
      </c>
      <c r="E270" s="616">
        <v>8</v>
      </c>
      <c r="F270" s="616" t="s">
        <v>124</v>
      </c>
      <c r="G270" s="616" t="s">
        <v>124</v>
      </c>
      <c r="H270" s="616" t="s">
        <v>124</v>
      </c>
      <c r="I270" s="616" t="s">
        <v>124</v>
      </c>
      <c r="J270" s="616" t="s">
        <v>124</v>
      </c>
      <c r="K270" s="616" t="s">
        <v>124</v>
      </c>
      <c r="L270" s="616">
        <v>8</v>
      </c>
      <c r="M270" s="616">
        <v>100</v>
      </c>
      <c r="N270" s="616" t="s">
        <v>124</v>
      </c>
      <c r="O270" s="616" t="s">
        <v>124</v>
      </c>
      <c r="P270" s="616" t="s">
        <v>124</v>
      </c>
      <c r="Q270" s="616" t="s">
        <v>124</v>
      </c>
      <c r="R270" s="616" t="s">
        <v>124</v>
      </c>
      <c r="S270" s="616" t="s">
        <v>124</v>
      </c>
    </row>
    <row r="271" spans="1:19" s="970" customFormat="1">
      <c r="A271" s="1414"/>
      <c r="B271" s="1414"/>
      <c r="C271" s="973"/>
      <c r="D271" s="202" t="s">
        <v>7</v>
      </c>
      <c r="E271" s="616">
        <v>152</v>
      </c>
      <c r="F271" s="616" t="s">
        <v>124</v>
      </c>
      <c r="G271" s="616" t="s">
        <v>124</v>
      </c>
      <c r="H271" s="616" t="s">
        <v>124</v>
      </c>
      <c r="I271" s="616" t="s">
        <v>124</v>
      </c>
      <c r="J271" s="616" t="s">
        <v>124</v>
      </c>
      <c r="K271" s="616" t="s">
        <v>124</v>
      </c>
      <c r="L271" s="616">
        <v>135</v>
      </c>
      <c r="M271" s="616">
        <v>88.8</v>
      </c>
      <c r="N271" s="616">
        <v>11</v>
      </c>
      <c r="O271" s="616">
        <v>7.2</v>
      </c>
      <c r="P271" s="616">
        <v>5</v>
      </c>
      <c r="Q271" s="616">
        <v>3.3</v>
      </c>
      <c r="R271" s="616" t="s">
        <v>67</v>
      </c>
      <c r="S271" s="616">
        <v>0.7</v>
      </c>
    </row>
    <row r="272" spans="1:19" s="970" customFormat="1">
      <c r="A272" s="1414" t="s">
        <v>7</v>
      </c>
      <c r="B272" s="1414"/>
      <c r="C272" s="202" t="s">
        <v>3</v>
      </c>
      <c r="D272" s="202" t="s">
        <v>8</v>
      </c>
      <c r="E272" s="616">
        <v>1447</v>
      </c>
      <c r="F272" s="616">
        <v>20</v>
      </c>
      <c r="G272" s="616">
        <v>1.4</v>
      </c>
      <c r="H272" s="616">
        <v>46</v>
      </c>
      <c r="I272" s="616">
        <v>3.2</v>
      </c>
      <c r="J272" s="616">
        <v>234</v>
      </c>
      <c r="K272" s="616">
        <v>16.2</v>
      </c>
      <c r="L272" s="616">
        <v>883</v>
      </c>
      <c r="M272" s="616">
        <v>61</v>
      </c>
      <c r="N272" s="616">
        <v>42</v>
      </c>
      <c r="O272" s="616">
        <v>2.9</v>
      </c>
      <c r="P272" s="616">
        <v>218</v>
      </c>
      <c r="Q272" s="616">
        <v>15.1</v>
      </c>
      <c r="R272" s="616">
        <v>4</v>
      </c>
      <c r="S272" s="616">
        <v>0.3</v>
      </c>
    </row>
    <row r="273" spans="1:35" s="970" customFormat="1">
      <c r="A273" s="1414"/>
      <c r="B273" s="1414"/>
      <c r="C273" s="973"/>
      <c r="D273" s="202" t="s">
        <v>6</v>
      </c>
      <c r="E273" s="616">
        <v>85</v>
      </c>
      <c r="F273" s="616" t="s">
        <v>67</v>
      </c>
      <c r="G273" s="616">
        <v>1.2</v>
      </c>
      <c r="H273" s="616">
        <v>10</v>
      </c>
      <c r="I273" s="616">
        <v>11.8</v>
      </c>
      <c r="J273" s="616">
        <v>26</v>
      </c>
      <c r="K273" s="616">
        <v>30.6</v>
      </c>
      <c r="L273" s="616">
        <v>41</v>
      </c>
      <c r="M273" s="616">
        <v>48.2</v>
      </c>
      <c r="N273" s="616">
        <v>3</v>
      </c>
      <c r="O273" s="616">
        <v>3.5</v>
      </c>
      <c r="P273" s="616">
        <v>4</v>
      </c>
      <c r="Q273" s="616">
        <v>4.7</v>
      </c>
      <c r="R273" s="616" t="s">
        <v>124</v>
      </c>
      <c r="S273" s="616" t="s">
        <v>124</v>
      </c>
    </row>
    <row r="274" spans="1:35" s="970" customFormat="1">
      <c r="A274" s="1414"/>
      <c r="B274" s="1414"/>
      <c r="C274" s="973"/>
      <c r="D274" s="202" t="s">
        <v>7</v>
      </c>
      <c r="E274" s="616">
        <v>1532</v>
      </c>
      <c r="F274" s="616">
        <v>21</v>
      </c>
      <c r="G274" s="616">
        <v>1.4</v>
      </c>
      <c r="H274" s="616">
        <v>56</v>
      </c>
      <c r="I274" s="616">
        <v>3.7</v>
      </c>
      <c r="J274" s="616">
        <v>260</v>
      </c>
      <c r="K274" s="616">
        <v>17</v>
      </c>
      <c r="L274" s="616">
        <v>924</v>
      </c>
      <c r="M274" s="616">
        <v>60.3</v>
      </c>
      <c r="N274" s="616">
        <v>45</v>
      </c>
      <c r="O274" s="616">
        <v>2.9</v>
      </c>
      <c r="P274" s="616">
        <v>222</v>
      </c>
      <c r="Q274" s="616">
        <v>14.5</v>
      </c>
      <c r="R274" s="616">
        <v>4</v>
      </c>
      <c r="S274" s="616">
        <v>0.3</v>
      </c>
    </row>
    <row r="275" spans="1:35" s="970" customFormat="1">
      <c r="A275" s="1414"/>
      <c r="B275" s="1414"/>
      <c r="C275" s="202" t="s">
        <v>4</v>
      </c>
      <c r="D275" s="202" t="s">
        <v>8</v>
      </c>
      <c r="E275" s="616">
        <v>1094</v>
      </c>
      <c r="F275" s="616">
        <v>13</v>
      </c>
      <c r="G275" s="616">
        <v>1.2</v>
      </c>
      <c r="H275" s="616">
        <v>23</v>
      </c>
      <c r="I275" s="616">
        <v>2.1</v>
      </c>
      <c r="J275" s="616">
        <v>143</v>
      </c>
      <c r="K275" s="616">
        <v>13.1</v>
      </c>
      <c r="L275" s="616">
        <v>733</v>
      </c>
      <c r="M275" s="616">
        <v>67</v>
      </c>
      <c r="N275" s="616">
        <v>34</v>
      </c>
      <c r="O275" s="616">
        <v>3.1</v>
      </c>
      <c r="P275" s="616">
        <v>136</v>
      </c>
      <c r="Q275" s="616">
        <v>12.4</v>
      </c>
      <c r="R275" s="616">
        <v>12</v>
      </c>
      <c r="S275" s="616">
        <v>1.1000000000000001</v>
      </c>
    </row>
    <row r="276" spans="1:35" s="970" customFormat="1">
      <c r="A276" s="1414"/>
      <c r="B276" s="1414"/>
      <c r="C276" s="973"/>
      <c r="D276" s="202" t="s">
        <v>6</v>
      </c>
      <c r="E276" s="616">
        <v>73</v>
      </c>
      <c r="F276" s="616">
        <v>3</v>
      </c>
      <c r="G276" s="616">
        <v>4.0999999999999996</v>
      </c>
      <c r="H276" s="616">
        <v>6</v>
      </c>
      <c r="I276" s="616">
        <v>8.1999999999999993</v>
      </c>
      <c r="J276" s="616">
        <v>23</v>
      </c>
      <c r="K276" s="616">
        <v>31.5</v>
      </c>
      <c r="L276" s="616">
        <v>30</v>
      </c>
      <c r="M276" s="616">
        <v>41.1</v>
      </c>
      <c r="N276" s="616" t="s">
        <v>67</v>
      </c>
      <c r="O276" s="616">
        <v>1.4</v>
      </c>
      <c r="P276" s="616">
        <v>7</v>
      </c>
      <c r="Q276" s="616">
        <v>9.6</v>
      </c>
      <c r="R276" s="616">
        <v>3</v>
      </c>
      <c r="S276" s="616">
        <v>4.0999999999999996</v>
      </c>
    </row>
    <row r="277" spans="1:35" s="970" customFormat="1">
      <c r="A277" s="1414"/>
      <c r="B277" s="1414"/>
      <c r="C277" s="973"/>
      <c r="D277" s="202" t="s">
        <v>7</v>
      </c>
      <c r="E277" s="616">
        <v>1167</v>
      </c>
      <c r="F277" s="616">
        <v>16</v>
      </c>
      <c r="G277" s="616">
        <v>1.4</v>
      </c>
      <c r="H277" s="616">
        <v>29</v>
      </c>
      <c r="I277" s="616">
        <v>2.5</v>
      </c>
      <c r="J277" s="616">
        <v>166</v>
      </c>
      <c r="K277" s="616">
        <v>14.2</v>
      </c>
      <c r="L277" s="616">
        <v>763</v>
      </c>
      <c r="M277" s="616">
        <v>65.400000000000006</v>
      </c>
      <c r="N277" s="616">
        <v>35</v>
      </c>
      <c r="O277" s="616">
        <v>3</v>
      </c>
      <c r="P277" s="616">
        <v>143</v>
      </c>
      <c r="Q277" s="616">
        <v>12.3</v>
      </c>
      <c r="R277" s="616">
        <v>15</v>
      </c>
      <c r="S277" s="616">
        <v>1.3</v>
      </c>
    </row>
    <row r="278" spans="1:35" s="970" customFormat="1">
      <c r="A278" s="1414"/>
      <c r="B278" s="1414"/>
      <c r="C278" s="202" t="s">
        <v>7</v>
      </c>
      <c r="D278" s="202" t="s">
        <v>8</v>
      </c>
      <c r="E278" s="616">
        <v>2541</v>
      </c>
      <c r="F278" s="616">
        <v>33</v>
      </c>
      <c r="G278" s="616">
        <v>1.3</v>
      </c>
      <c r="H278" s="616">
        <v>69</v>
      </c>
      <c r="I278" s="616">
        <v>2.7</v>
      </c>
      <c r="J278" s="616">
        <v>377</v>
      </c>
      <c r="K278" s="616">
        <v>14.8</v>
      </c>
      <c r="L278" s="616">
        <v>1616</v>
      </c>
      <c r="M278" s="616">
        <v>63.6</v>
      </c>
      <c r="N278" s="616">
        <v>76</v>
      </c>
      <c r="O278" s="616">
        <v>3</v>
      </c>
      <c r="P278" s="616">
        <v>354</v>
      </c>
      <c r="Q278" s="616">
        <v>13.9</v>
      </c>
      <c r="R278" s="616">
        <v>16</v>
      </c>
      <c r="S278" s="616">
        <v>0.6</v>
      </c>
    </row>
    <row r="279" spans="1:35" s="970" customFormat="1">
      <c r="A279" s="1414"/>
      <c r="B279" s="1414"/>
      <c r="C279" s="973"/>
      <c r="D279" s="202" t="s">
        <v>6</v>
      </c>
      <c r="E279" s="616">
        <v>158</v>
      </c>
      <c r="F279" s="616">
        <v>4</v>
      </c>
      <c r="G279" s="616">
        <v>2.5</v>
      </c>
      <c r="H279" s="616">
        <v>16</v>
      </c>
      <c r="I279" s="616">
        <v>10.1</v>
      </c>
      <c r="J279" s="616">
        <v>49</v>
      </c>
      <c r="K279" s="616">
        <v>31</v>
      </c>
      <c r="L279" s="616">
        <v>71</v>
      </c>
      <c r="M279" s="616">
        <v>44.9</v>
      </c>
      <c r="N279" s="616">
        <v>4</v>
      </c>
      <c r="O279" s="616">
        <v>2.5</v>
      </c>
      <c r="P279" s="616">
        <v>11</v>
      </c>
      <c r="Q279" s="616">
        <v>7</v>
      </c>
      <c r="R279" s="616">
        <v>3</v>
      </c>
      <c r="S279" s="616">
        <v>1.9</v>
      </c>
    </row>
    <row r="280" spans="1:35" s="970" customFormat="1">
      <c r="A280" s="1414"/>
      <c r="B280" s="1414"/>
      <c r="C280" s="973"/>
      <c r="D280" s="202" t="s">
        <v>7</v>
      </c>
      <c r="E280" s="616">
        <v>2699</v>
      </c>
      <c r="F280" s="616">
        <v>37</v>
      </c>
      <c r="G280" s="616">
        <v>1.4</v>
      </c>
      <c r="H280" s="616">
        <v>85</v>
      </c>
      <c r="I280" s="616">
        <v>3.1</v>
      </c>
      <c r="J280" s="616">
        <v>426</v>
      </c>
      <c r="K280" s="616">
        <v>15.8</v>
      </c>
      <c r="L280" s="616">
        <v>1687</v>
      </c>
      <c r="M280" s="616">
        <v>62.5</v>
      </c>
      <c r="N280" s="616">
        <v>80</v>
      </c>
      <c r="O280" s="616">
        <v>3</v>
      </c>
      <c r="P280" s="616">
        <v>365</v>
      </c>
      <c r="Q280" s="616">
        <v>13.5</v>
      </c>
      <c r="R280" s="616">
        <v>19</v>
      </c>
      <c r="S280" s="616">
        <v>0.7</v>
      </c>
    </row>
    <row r="281" spans="1:35" s="212" customFormat="1">
      <c r="A281" s="1415" t="s">
        <v>550</v>
      </c>
      <c r="B281" s="1415"/>
      <c r="C281" s="1415"/>
      <c r="D281" s="1415"/>
      <c r="E281" s="1415"/>
      <c r="F281" s="1415"/>
      <c r="G281" s="1415"/>
      <c r="H281" s="1415"/>
      <c r="I281" s="1415"/>
      <c r="J281" s="1415"/>
      <c r="K281" s="1415"/>
      <c r="L281" s="1415"/>
      <c r="M281" s="1415"/>
      <c r="N281" s="1415"/>
      <c r="O281" s="1415"/>
      <c r="P281" s="1415"/>
      <c r="Q281" s="1415"/>
      <c r="R281" s="1415"/>
      <c r="S281" s="1415"/>
      <c r="T281" s="970"/>
      <c r="U281" s="970"/>
      <c r="V281" s="970"/>
      <c r="W281" s="970"/>
      <c r="X281" s="970"/>
      <c r="Y281" s="970"/>
      <c r="Z281" s="970"/>
      <c r="AA281" s="970"/>
      <c r="AB281" s="970"/>
      <c r="AC281" s="970"/>
      <c r="AD281" s="970"/>
      <c r="AE281" s="970"/>
      <c r="AF281" s="970"/>
      <c r="AG281" s="970"/>
      <c r="AH281" s="970"/>
      <c r="AI281" s="970"/>
    </row>
    <row r="282" spans="1:35" s="970" customFormat="1" ht="15" customHeight="1">
      <c r="A282" s="1414" t="s">
        <v>546</v>
      </c>
      <c r="B282" s="1414"/>
      <c r="C282" s="202" t="s">
        <v>3</v>
      </c>
      <c r="D282" s="202" t="s">
        <v>8</v>
      </c>
      <c r="E282" s="616">
        <v>763</v>
      </c>
      <c r="F282" s="616">
        <v>16</v>
      </c>
      <c r="G282" s="616">
        <v>2.1</v>
      </c>
      <c r="H282" s="616">
        <v>11</v>
      </c>
      <c r="I282" s="616">
        <v>1.4</v>
      </c>
      <c r="J282" s="616">
        <v>102</v>
      </c>
      <c r="K282" s="616">
        <v>13.4</v>
      </c>
      <c r="L282" s="616">
        <v>408</v>
      </c>
      <c r="M282" s="616">
        <v>53.5</v>
      </c>
      <c r="N282" s="616">
        <v>28</v>
      </c>
      <c r="O282" s="616">
        <v>3.7</v>
      </c>
      <c r="P282" s="616">
        <v>195</v>
      </c>
      <c r="Q282" s="616">
        <v>25.6</v>
      </c>
      <c r="R282" s="616">
        <v>3</v>
      </c>
      <c r="S282" s="616">
        <v>0.4</v>
      </c>
    </row>
    <row r="283" spans="1:35" s="970" customFormat="1">
      <c r="A283" s="1414"/>
      <c r="B283" s="1414"/>
      <c r="C283" s="203"/>
      <c r="D283" s="202" t="s">
        <v>6</v>
      </c>
      <c r="E283" s="616">
        <v>39</v>
      </c>
      <c r="F283" s="616" t="s">
        <v>124</v>
      </c>
      <c r="G283" s="616" t="s">
        <v>124</v>
      </c>
      <c r="H283" s="616" t="s">
        <v>124</v>
      </c>
      <c r="I283" s="616" t="s">
        <v>124</v>
      </c>
      <c r="J283" s="616">
        <v>10</v>
      </c>
      <c r="K283" s="616">
        <v>25.6</v>
      </c>
      <c r="L283" s="616">
        <v>29</v>
      </c>
      <c r="M283" s="616">
        <v>74.400000000000006</v>
      </c>
      <c r="N283" s="616" t="s">
        <v>124</v>
      </c>
      <c r="O283" s="616" t="s">
        <v>124</v>
      </c>
      <c r="P283" s="616" t="s">
        <v>124</v>
      </c>
      <c r="Q283" s="616" t="s">
        <v>124</v>
      </c>
      <c r="R283" s="616" t="s">
        <v>124</v>
      </c>
      <c r="S283" s="616" t="s">
        <v>124</v>
      </c>
    </row>
    <row r="284" spans="1:35" s="970" customFormat="1">
      <c r="A284" s="1414"/>
      <c r="B284" s="1414"/>
      <c r="C284" s="203"/>
      <c r="D284" s="202" t="s">
        <v>7</v>
      </c>
      <c r="E284" s="616">
        <v>802</v>
      </c>
      <c r="F284" s="616">
        <v>16</v>
      </c>
      <c r="G284" s="616">
        <v>2</v>
      </c>
      <c r="H284" s="616">
        <v>11</v>
      </c>
      <c r="I284" s="616">
        <v>1.4</v>
      </c>
      <c r="J284" s="616">
        <v>112</v>
      </c>
      <c r="K284" s="616">
        <v>14</v>
      </c>
      <c r="L284" s="616">
        <v>437</v>
      </c>
      <c r="M284" s="616">
        <v>54.5</v>
      </c>
      <c r="N284" s="616">
        <v>28</v>
      </c>
      <c r="O284" s="616">
        <v>3.5</v>
      </c>
      <c r="P284" s="616">
        <v>195</v>
      </c>
      <c r="Q284" s="616">
        <v>24.3</v>
      </c>
      <c r="R284" s="616">
        <v>3</v>
      </c>
      <c r="S284" s="616">
        <v>0.4</v>
      </c>
    </row>
    <row r="285" spans="1:35" s="970" customFormat="1">
      <c r="A285" s="1414"/>
      <c r="B285" s="1414"/>
      <c r="C285" s="202" t="s">
        <v>4</v>
      </c>
      <c r="D285" s="202" t="s">
        <v>8</v>
      </c>
      <c r="E285" s="616">
        <v>496</v>
      </c>
      <c r="F285" s="616" t="s">
        <v>67</v>
      </c>
      <c r="G285" s="616">
        <v>0.2</v>
      </c>
      <c r="H285" s="616">
        <v>6</v>
      </c>
      <c r="I285" s="616">
        <v>1.2</v>
      </c>
      <c r="J285" s="616">
        <v>50</v>
      </c>
      <c r="K285" s="616">
        <v>10.1</v>
      </c>
      <c r="L285" s="616">
        <v>288</v>
      </c>
      <c r="M285" s="616">
        <v>58.1</v>
      </c>
      <c r="N285" s="616">
        <v>18</v>
      </c>
      <c r="O285" s="616">
        <v>3.6</v>
      </c>
      <c r="P285" s="616">
        <v>131</v>
      </c>
      <c r="Q285" s="616">
        <v>26.4</v>
      </c>
      <c r="R285" s="616" t="s">
        <v>67</v>
      </c>
      <c r="S285" s="616">
        <v>0.4</v>
      </c>
    </row>
    <row r="286" spans="1:35" s="970" customFormat="1">
      <c r="A286" s="1414"/>
      <c r="B286" s="1414"/>
      <c r="C286" s="203"/>
      <c r="D286" s="202" t="s">
        <v>6</v>
      </c>
      <c r="E286" s="616">
        <v>39</v>
      </c>
      <c r="F286" s="616" t="s">
        <v>124</v>
      </c>
      <c r="G286" s="616" t="s">
        <v>124</v>
      </c>
      <c r="H286" s="616" t="s">
        <v>124</v>
      </c>
      <c r="I286" s="616" t="s">
        <v>124</v>
      </c>
      <c r="J286" s="616">
        <v>10</v>
      </c>
      <c r="K286" s="616">
        <v>25.6</v>
      </c>
      <c r="L286" s="616">
        <v>24</v>
      </c>
      <c r="M286" s="616">
        <v>61.5</v>
      </c>
      <c r="N286" s="616" t="s">
        <v>67</v>
      </c>
      <c r="O286" s="616">
        <v>5.0999999999999996</v>
      </c>
      <c r="P286" s="616">
        <v>3</v>
      </c>
      <c r="Q286" s="616">
        <v>7.7</v>
      </c>
      <c r="R286" s="616" t="s">
        <v>124</v>
      </c>
      <c r="S286" s="616" t="s">
        <v>124</v>
      </c>
    </row>
    <row r="287" spans="1:35" s="970" customFormat="1">
      <c r="A287" s="1414"/>
      <c r="B287" s="1414"/>
      <c r="C287" s="203"/>
      <c r="D287" s="202" t="s">
        <v>7</v>
      </c>
      <c r="E287" s="616">
        <v>535</v>
      </c>
      <c r="F287" s="616" t="s">
        <v>67</v>
      </c>
      <c r="G287" s="616">
        <v>0.2</v>
      </c>
      <c r="H287" s="616">
        <v>6</v>
      </c>
      <c r="I287" s="616">
        <v>1.1000000000000001</v>
      </c>
      <c r="J287" s="616">
        <v>60</v>
      </c>
      <c r="K287" s="616">
        <v>11.2</v>
      </c>
      <c r="L287" s="616">
        <v>312</v>
      </c>
      <c r="M287" s="616">
        <v>58.3</v>
      </c>
      <c r="N287" s="616">
        <v>20</v>
      </c>
      <c r="O287" s="616">
        <v>3.7</v>
      </c>
      <c r="P287" s="616">
        <v>134</v>
      </c>
      <c r="Q287" s="616">
        <v>25</v>
      </c>
      <c r="R287" s="616" t="s">
        <v>67</v>
      </c>
      <c r="S287" s="616">
        <v>0.4</v>
      </c>
    </row>
    <row r="288" spans="1:35" s="970" customFormat="1">
      <c r="A288" s="1414"/>
      <c r="B288" s="1414"/>
      <c r="C288" s="202" t="s">
        <v>7</v>
      </c>
      <c r="D288" s="202" t="s">
        <v>8</v>
      </c>
      <c r="E288" s="616">
        <v>1259</v>
      </c>
      <c r="F288" s="616">
        <v>17</v>
      </c>
      <c r="G288" s="616">
        <v>1.4</v>
      </c>
      <c r="H288" s="616">
        <v>17</v>
      </c>
      <c r="I288" s="616">
        <v>1.4</v>
      </c>
      <c r="J288" s="616">
        <v>152</v>
      </c>
      <c r="K288" s="616">
        <v>12.1</v>
      </c>
      <c r="L288" s="616">
        <v>696</v>
      </c>
      <c r="M288" s="616">
        <v>55.3</v>
      </c>
      <c r="N288" s="616">
        <v>46</v>
      </c>
      <c r="O288" s="616">
        <v>3.7</v>
      </c>
      <c r="P288" s="616">
        <v>326</v>
      </c>
      <c r="Q288" s="616">
        <v>25.9</v>
      </c>
      <c r="R288" s="616">
        <v>5</v>
      </c>
      <c r="S288" s="616">
        <v>0.4</v>
      </c>
    </row>
    <row r="289" spans="1:19" s="970" customFormat="1">
      <c r="A289" s="1414"/>
      <c r="B289" s="1414"/>
      <c r="C289" s="973"/>
      <c r="D289" s="202" t="s">
        <v>6</v>
      </c>
      <c r="E289" s="616">
        <v>78</v>
      </c>
      <c r="F289" s="616" t="s">
        <v>124</v>
      </c>
      <c r="G289" s="616" t="s">
        <v>124</v>
      </c>
      <c r="H289" s="616" t="s">
        <v>124</v>
      </c>
      <c r="I289" s="616" t="s">
        <v>124</v>
      </c>
      <c r="J289" s="616">
        <v>20</v>
      </c>
      <c r="K289" s="616">
        <v>25.6</v>
      </c>
      <c r="L289" s="616">
        <v>53</v>
      </c>
      <c r="M289" s="616">
        <v>67.900000000000006</v>
      </c>
      <c r="N289" s="616" t="s">
        <v>67</v>
      </c>
      <c r="O289" s="616">
        <v>2.6</v>
      </c>
      <c r="P289" s="616">
        <v>3</v>
      </c>
      <c r="Q289" s="616">
        <v>3.8</v>
      </c>
      <c r="R289" s="616" t="s">
        <v>124</v>
      </c>
      <c r="S289" s="616" t="s">
        <v>124</v>
      </c>
    </row>
    <row r="290" spans="1:19" s="970" customFormat="1">
      <c r="A290" s="1414"/>
      <c r="B290" s="1414"/>
      <c r="C290" s="973"/>
      <c r="D290" s="202" t="s">
        <v>7</v>
      </c>
      <c r="E290" s="616">
        <v>1337</v>
      </c>
      <c r="F290" s="616">
        <v>17</v>
      </c>
      <c r="G290" s="616">
        <v>1.3</v>
      </c>
      <c r="H290" s="616">
        <v>17</v>
      </c>
      <c r="I290" s="616">
        <v>1.3</v>
      </c>
      <c r="J290" s="616">
        <v>172</v>
      </c>
      <c r="K290" s="616">
        <v>12.9</v>
      </c>
      <c r="L290" s="616">
        <v>749</v>
      </c>
      <c r="M290" s="616">
        <v>56</v>
      </c>
      <c r="N290" s="616">
        <v>48</v>
      </c>
      <c r="O290" s="616">
        <v>3.6</v>
      </c>
      <c r="P290" s="616">
        <v>329</v>
      </c>
      <c r="Q290" s="616">
        <v>24.6</v>
      </c>
      <c r="R290" s="616">
        <v>5</v>
      </c>
      <c r="S290" s="616">
        <v>0.4</v>
      </c>
    </row>
    <row r="291" spans="1:19" s="970" customFormat="1" ht="15" customHeight="1">
      <c r="A291" s="1414" t="s">
        <v>651</v>
      </c>
      <c r="B291" s="1414"/>
      <c r="C291" s="202" t="s">
        <v>3</v>
      </c>
      <c r="D291" s="202" t="s">
        <v>8</v>
      </c>
      <c r="E291" s="616">
        <v>47</v>
      </c>
      <c r="F291" s="616" t="s">
        <v>124</v>
      </c>
      <c r="G291" s="616" t="s">
        <v>124</v>
      </c>
      <c r="H291" s="616" t="s">
        <v>124</v>
      </c>
      <c r="I291" s="616" t="s">
        <v>124</v>
      </c>
      <c r="J291" s="616">
        <v>3</v>
      </c>
      <c r="K291" s="616">
        <v>6.4</v>
      </c>
      <c r="L291" s="616">
        <v>43</v>
      </c>
      <c r="M291" s="616">
        <v>91.5</v>
      </c>
      <c r="N291" s="616" t="s">
        <v>67</v>
      </c>
      <c r="O291" s="616">
        <v>2.1</v>
      </c>
      <c r="P291" s="616" t="s">
        <v>124</v>
      </c>
      <c r="Q291" s="616" t="s">
        <v>124</v>
      </c>
      <c r="R291" s="616" t="s">
        <v>124</v>
      </c>
      <c r="S291" s="616" t="s">
        <v>124</v>
      </c>
    </row>
    <row r="292" spans="1:19" s="970" customFormat="1">
      <c r="A292" s="1414"/>
      <c r="B292" s="1414"/>
      <c r="C292" s="203"/>
      <c r="D292" s="202" t="s">
        <v>6</v>
      </c>
      <c r="E292" s="616">
        <v>1</v>
      </c>
      <c r="F292" s="616" t="s">
        <v>124</v>
      </c>
      <c r="G292" s="616" t="s">
        <v>124</v>
      </c>
      <c r="H292" s="616" t="s">
        <v>124</v>
      </c>
      <c r="I292" s="616" t="s">
        <v>124</v>
      </c>
      <c r="J292" s="616" t="s">
        <v>67</v>
      </c>
      <c r="K292" s="616">
        <v>100</v>
      </c>
      <c r="L292" s="616" t="s">
        <v>124</v>
      </c>
      <c r="M292" s="616" t="s">
        <v>124</v>
      </c>
      <c r="N292" s="616" t="s">
        <v>124</v>
      </c>
      <c r="O292" s="616" t="s">
        <v>124</v>
      </c>
      <c r="P292" s="616" t="s">
        <v>124</v>
      </c>
      <c r="Q292" s="616" t="s">
        <v>124</v>
      </c>
      <c r="R292" s="616" t="s">
        <v>124</v>
      </c>
      <c r="S292" s="616" t="s">
        <v>124</v>
      </c>
    </row>
    <row r="293" spans="1:19" s="970" customFormat="1">
      <c r="A293" s="1414"/>
      <c r="B293" s="1414"/>
      <c r="C293" s="203"/>
      <c r="D293" s="202" t="s">
        <v>7</v>
      </c>
      <c r="E293" s="616">
        <v>48</v>
      </c>
      <c r="F293" s="616" t="s">
        <v>124</v>
      </c>
      <c r="G293" s="616" t="s">
        <v>124</v>
      </c>
      <c r="H293" s="616" t="s">
        <v>124</v>
      </c>
      <c r="I293" s="616" t="s">
        <v>124</v>
      </c>
      <c r="J293" s="616">
        <v>4</v>
      </c>
      <c r="K293" s="616">
        <v>8.3000000000000007</v>
      </c>
      <c r="L293" s="616">
        <v>43</v>
      </c>
      <c r="M293" s="616">
        <v>89.6</v>
      </c>
      <c r="N293" s="616" t="s">
        <v>67</v>
      </c>
      <c r="O293" s="616">
        <v>2.1</v>
      </c>
      <c r="P293" s="616" t="s">
        <v>124</v>
      </c>
      <c r="Q293" s="616" t="s">
        <v>124</v>
      </c>
      <c r="R293" s="616" t="s">
        <v>124</v>
      </c>
      <c r="S293" s="616" t="s">
        <v>124</v>
      </c>
    </row>
    <row r="294" spans="1:19" s="970" customFormat="1">
      <c r="A294" s="1414"/>
      <c r="B294" s="1414"/>
      <c r="C294" s="202" t="s">
        <v>4</v>
      </c>
      <c r="D294" s="202" t="s">
        <v>8</v>
      </c>
      <c r="E294" s="616">
        <v>249</v>
      </c>
      <c r="F294" s="616" t="s">
        <v>124</v>
      </c>
      <c r="G294" s="616" t="s">
        <v>124</v>
      </c>
      <c r="H294" s="616" t="s">
        <v>124</v>
      </c>
      <c r="I294" s="616" t="s">
        <v>124</v>
      </c>
      <c r="J294" s="616">
        <v>26</v>
      </c>
      <c r="K294" s="616">
        <v>10.4</v>
      </c>
      <c r="L294" s="616">
        <v>195</v>
      </c>
      <c r="M294" s="616">
        <v>78.3</v>
      </c>
      <c r="N294" s="616">
        <v>9</v>
      </c>
      <c r="O294" s="616">
        <v>3.6</v>
      </c>
      <c r="P294" s="616">
        <v>17</v>
      </c>
      <c r="Q294" s="616">
        <v>6.8</v>
      </c>
      <c r="R294" s="616" t="s">
        <v>67</v>
      </c>
      <c r="S294" s="616">
        <v>0.8</v>
      </c>
    </row>
    <row r="295" spans="1:19" s="970" customFormat="1">
      <c r="A295" s="1414"/>
      <c r="B295" s="1414"/>
      <c r="C295" s="203"/>
      <c r="D295" s="202" t="s">
        <v>6</v>
      </c>
      <c r="E295" s="616">
        <v>8</v>
      </c>
      <c r="F295" s="616" t="s">
        <v>124</v>
      </c>
      <c r="G295" s="616" t="s">
        <v>124</v>
      </c>
      <c r="H295" s="616" t="s">
        <v>124</v>
      </c>
      <c r="I295" s="616" t="s">
        <v>124</v>
      </c>
      <c r="J295" s="616" t="s">
        <v>67</v>
      </c>
      <c r="K295" s="616">
        <v>12.5</v>
      </c>
      <c r="L295" s="616">
        <v>6</v>
      </c>
      <c r="M295" s="616">
        <v>75</v>
      </c>
      <c r="N295" s="616" t="s">
        <v>124</v>
      </c>
      <c r="O295" s="616" t="s">
        <v>124</v>
      </c>
      <c r="P295" s="616" t="s">
        <v>67</v>
      </c>
      <c r="Q295" s="616">
        <v>12.5</v>
      </c>
      <c r="R295" s="616" t="s">
        <v>124</v>
      </c>
      <c r="S295" s="616" t="s">
        <v>124</v>
      </c>
    </row>
    <row r="296" spans="1:19" s="970" customFormat="1">
      <c r="A296" s="1414"/>
      <c r="B296" s="1414"/>
      <c r="C296" s="203"/>
      <c r="D296" s="202" t="s">
        <v>7</v>
      </c>
      <c r="E296" s="616">
        <v>257</v>
      </c>
      <c r="F296" s="616" t="s">
        <v>124</v>
      </c>
      <c r="G296" s="616" t="s">
        <v>124</v>
      </c>
      <c r="H296" s="616" t="s">
        <v>124</v>
      </c>
      <c r="I296" s="616" t="s">
        <v>124</v>
      </c>
      <c r="J296" s="616">
        <v>27</v>
      </c>
      <c r="K296" s="616">
        <v>10.5</v>
      </c>
      <c r="L296" s="616">
        <v>201</v>
      </c>
      <c r="M296" s="616">
        <v>78.2</v>
      </c>
      <c r="N296" s="616">
        <v>9</v>
      </c>
      <c r="O296" s="616">
        <v>3.5</v>
      </c>
      <c r="P296" s="616">
        <v>18</v>
      </c>
      <c r="Q296" s="616">
        <v>7</v>
      </c>
      <c r="R296" s="616" t="s">
        <v>67</v>
      </c>
      <c r="S296" s="616">
        <v>0.8</v>
      </c>
    </row>
    <row r="297" spans="1:19" s="970" customFormat="1">
      <c r="A297" s="1414"/>
      <c r="B297" s="1414"/>
      <c r="C297" s="202" t="s">
        <v>7</v>
      </c>
      <c r="D297" s="202" t="s">
        <v>8</v>
      </c>
      <c r="E297" s="616">
        <v>296</v>
      </c>
      <c r="F297" s="616" t="s">
        <v>124</v>
      </c>
      <c r="G297" s="616" t="s">
        <v>124</v>
      </c>
      <c r="H297" s="616" t="s">
        <v>124</v>
      </c>
      <c r="I297" s="616" t="s">
        <v>124</v>
      </c>
      <c r="J297" s="616">
        <v>29</v>
      </c>
      <c r="K297" s="616">
        <v>9.8000000000000007</v>
      </c>
      <c r="L297" s="616">
        <v>238</v>
      </c>
      <c r="M297" s="616">
        <v>80.400000000000006</v>
      </c>
      <c r="N297" s="616">
        <v>10</v>
      </c>
      <c r="O297" s="616">
        <v>3.4</v>
      </c>
      <c r="P297" s="616">
        <v>17</v>
      </c>
      <c r="Q297" s="616">
        <v>5.7</v>
      </c>
      <c r="R297" s="616" t="s">
        <v>67</v>
      </c>
      <c r="S297" s="616">
        <v>0.7</v>
      </c>
    </row>
    <row r="298" spans="1:19" s="970" customFormat="1">
      <c r="A298" s="1414"/>
      <c r="B298" s="1414"/>
      <c r="C298" s="973"/>
      <c r="D298" s="202" t="s">
        <v>6</v>
      </c>
      <c r="E298" s="616">
        <v>9</v>
      </c>
      <c r="F298" s="616" t="s">
        <v>124</v>
      </c>
      <c r="G298" s="616" t="s">
        <v>124</v>
      </c>
      <c r="H298" s="616" t="s">
        <v>124</v>
      </c>
      <c r="I298" s="616" t="s">
        <v>124</v>
      </c>
      <c r="J298" s="616" t="s">
        <v>67</v>
      </c>
      <c r="K298" s="616">
        <v>22.2</v>
      </c>
      <c r="L298" s="616">
        <v>6</v>
      </c>
      <c r="M298" s="616">
        <v>66.7</v>
      </c>
      <c r="N298" s="616" t="s">
        <v>124</v>
      </c>
      <c r="O298" s="616" t="s">
        <v>124</v>
      </c>
      <c r="P298" s="616" t="s">
        <v>67</v>
      </c>
      <c r="Q298" s="616">
        <v>11.1</v>
      </c>
      <c r="R298" s="616" t="s">
        <v>124</v>
      </c>
      <c r="S298" s="616" t="s">
        <v>124</v>
      </c>
    </row>
    <row r="299" spans="1:19" s="970" customFormat="1">
      <c r="A299" s="1414"/>
      <c r="B299" s="1414"/>
      <c r="C299" s="973"/>
      <c r="D299" s="202" t="s">
        <v>7</v>
      </c>
      <c r="E299" s="616">
        <v>305</v>
      </c>
      <c r="F299" s="616" t="s">
        <v>124</v>
      </c>
      <c r="G299" s="616" t="s">
        <v>124</v>
      </c>
      <c r="H299" s="616" t="s">
        <v>124</v>
      </c>
      <c r="I299" s="616" t="s">
        <v>124</v>
      </c>
      <c r="J299" s="616">
        <v>31</v>
      </c>
      <c r="K299" s="616">
        <v>10.199999999999999</v>
      </c>
      <c r="L299" s="616">
        <v>244</v>
      </c>
      <c r="M299" s="616">
        <v>80</v>
      </c>
      <c r="N299" s="616">
        <v>10</v>
      </c>
      <c r="O299" s="616">
        <v>3.3</v>
      </c>
      <c r="P299" s="616">
        <v>18</v>
      </c>
      <c r="Q299" s="616">
        <v>5.9</v>
      </c>
      <c r="R299" s="616" t="s">
        <v>67</v>
      </c>
      <c r="S299" s="616">
        <v>0.7</v>
      </c>
    </row>
    <row r="300" spans="1:19" s="970" customFormat="1" ht="15" customHeight="1">
      <c r="A300" s="1414" t="s">
        <v>650</v>
      </c>
      <c r="B300" s="1414"/>
      <c r="C300" s="202" t="s">
        <v>3</v>
      </c>
      <c r="D300" s="202" t="s">
        <v>8</v>
      </c>
      <c r="E300" s="616">
        <v>369</v>
      </c>
      <c r="F300" s="616">
        <v>21</v>
      </c>
      <c r="G300" s="616">
        <v>5.7</v>
      </c>
      <c r="H300" s="616">
        <v>41</v>
      </c>
      <c r="I300" s="616">
        <v>11.1</v>
      </c>
      <c r="J300" s="616">
        <v>127</v>
      </c>
      <c r="K300" s="616">
        <v>34.4</v>
      </c>
      <c r="L300" s="616">
        <v>165</v>
      </c>
      <c r="M300" s="616">
        <v>44.7</v>
      </c>
      <c r="N300" s="616" t="s">
        <v>124</v>
      </c>
      <c r="O300" s="616" t="s">
        <v>124</v>
      </c>
      <c r="P300" s="616" t="s">
        <v>124</v>
      </c>
      <c r="Q300" s="616" t="s">
        <v>124</v>
      </c>
      <c r="R300" s="616">
        <v>15</v>
      </c>
      <c r="S300" s="616">
        <v>4.0999999999999996</v>
      </c>
    </row>
    <row r="301" spans="1:19" s="970" customFormat="1">
      <c r="A301" s="1414"/>
      <c r="B301" s="1414"/>
      <c r="C301" s="203"/>
      <c r="D301" s="202" t="s">
        <v>6</v>
      </c>
      <c r="E301" s="616">
        <v>34</v>
      </c>
      <c r="F301" s="616" t="s">
        <v>67</v>
      </c>
      <c r="G301" s="616">
        <v>5.9</v>
      </c>
      <c r="H301" s="616">
        <v>8</v>
      </c>
      <c r="I301" s="616">
        <v>23.5</v>
      </c>
      <c r="J301" s="616">
        <v>11</v>
      </c>
      <c r="K301" s="616">
        <v>32.4</v>
      </c>
      <c r="L301" s="616">
        <v>13</v>
      </c>
      <c r="M301" s="616">
        <v>38.200000000000003</v>
      </c>
      <c r="N301" s="616" t="s">
        <v>124</v>
      </c>
      <c r="O301" s="616" t="s">
        <v>124</v>
      </c>
      <c r="P301" s="616" t="s">
        <v>124</v>
      </c>
      <c r="Q301" s="616" t="s">
        <v>124</v>
      </c>
      <c r="R301" s="616" t="s">
        <v>124</v>
      </c>
      <c r="S301" s="616" t="s">
        <v>124</v>
      </c>
    </row>
    <row r="302" spans="1:19" s="970" customFormat="1">
      <c r="A302" s="1414"/>
      <c r="B302" s="1414"/>
      <c r="C302" s="203"/>
      <c r="D302" s="202" t="s">
        <v>7</v>
      </c>
      <c r="E302" s="616">
        <v>403</v>
      </c>
      <c r="F302" s="616">
        <v>23</v>
      </c>
      <c r="G302" s="616">
        <v>5.7</v>
      </c>
      <c r="H302" s="616">
        <v>49</v>
      </c>
      <c r="I302" s="616">
        <v>12.2</v>
      </c>
      <c r="J302" s="616">
        <v>138</v>
      </c>
      <c r="K302" s="616">
        <v>34.200000000000003</v>
      </c>
      <c r="L302" s="616">
        <v>178</v>
      </c>
      <c r="M302" s="616">
        <v>44.2</v>
      </c>
      <c r="N302" s="616" t="s">
        <v>124</v>
      </c>
      <c r="O302" s="616" t="s">
        <v>124</v>
      </c>
      <c r="P302" s="616" t="s">
        <v>124</v>
      </c>
      <c r="Q302" s="616" t="s">
        <v>124</v>
      </c>
      <c r="R302" s="616">
        <v>15</v>
      </c>
      <c r="S302" s="616">
        <v>3.7</v>
      </c>
    </row>
    <row r="303" spans="1:19" s="970" customFormat="1">
      <c r="A303" s="1414"/>
      <c r="B303" s="1414"/>
      <c r="C303" s="202" t="s">
        <v>4</v>
      </c>
      <c r="D303" s="202" t="s">
        <v>8</v>
      </c>
      <c r="E303" s="616">
        <v>263</v>
      </c>
      <c r="F303" s="616">
        <v>10</v>
      </c>
      <c r="G303" s="616">
        <v>3.8</v>
      </c>
      <c r="H303" s="616">
        <v>14</v>
      </c>
      <c r="I303" s="616">
        <v>5.3</v>
      </c>
      <c r="J303" s="616">
        <v>87</v>
      </c>
      <c r="K303" s="616">
        <v>33.1</v>
      </c>
      <c r="L303" s="616">
        <v>148</v>
      </c>
      <c r="M303" s="616">
        <v>56.3</v>
      </c>
      <c r="N303" s="616" t="s">
        <v>124</v>
      </c>
      <c r="O303" s="616" t="s">
        <v>124</v>
      </c>
      <c r="P303" s="616" t="s">
        <v>124</v>
      </c>
      <c r="Q303" s="616" t="s">
        <v>124</v>
      </c>
      <c r="R303" s="616">
        <v>4</v>
      </c>
      <c r="S303" s="616">
        <v>1.5</v>
      </c>
    </row>
    <row r="304" spans="1:19" s="970" customFormat="1">
      <c r="A304" s="1414"/>
      <c r="B304" s="1414"/>
      <c r="C304" s="203"/>
      <c r="D304" s="202" t="s">
        <v>6</v>
      </c>
      <c r="E304" s="616">
        <v>38</v>
      </c>
      <c r="F304" s="616">
        <v>3</v>
      </c>
      <c r="G304" s="616">
        <v>7.9</v>
      </c>
      <c r="H304" s="616">
        <v>3</v>
      </c>
      <c r="I304" s="616">
        <v>7.9</v>
      </c>
      <c r="J304" s="616">
        <v>14</v>
      </c>
      <c r="K304" s="616">
        <v>36.799999999999997</v>
      </c>
      <c r="L304" s="616">
        <v>18</v>
      </c>
      <c r="M304" s="616">
        <v>47.4</v>
      </c>
      <c r="N304" s="616" t="s">
        <v>124</v>
      </c>
      <c r="O304" s="616" t="s">
        <v>124</v>
      </c>
      <c r="P304" s="616" t="s">
        <v>124</v>
      </c>
      <c r="Q304" s="616" t="s">
        <v>124</v>
      </c>
      <c r="R304" s="616" t="s">
        <v>124</v>
      </c>
      <c r="S304" s="616" t="s">
        <v>124</v>
      </c>
    </row>
    <row r="305" spans="1:19" s="970" customFormat="1">
      <c r="A305" s="1414"/>
      <c r="B305" s="1414"/>
      <c r="C305" s="203"/>
      <c r="D305" s="202" t="s">
        <v>7</v>
      </c>
      <c r="E305" s="616">
        <v>301</v>
      </c>
      <c r="F305" s="616">
        <v>13</v>
      </c>
      <c r="G305" s="616">
        <v>4.3</v>
      </c>
      <c r="H305" s="616">
        <v>17</v>
      </c>
      <c r="I305" s="616">
        <v>5.6</v>
      </c>
      <c r="J305" s="616">
        <v>101</v>
      </c>
      <c r="K305" s="616">
        <v>33.6</v>
      </c>
      <c r="L305" s="616">
        <v>166</v>
      </c>
      <c r="M305" s="616">
        <v>55.1</v>
      </c>
      <c r="N305" s="616" t="s">
        <v>124</v>
      </c>
      <c r="O305" s="616" t="s">
        <v>124</v>
      </c>
      <c r="P305" s="616" t="s">
        <v>124</v>
      </c>
      <c r="Q305" s="616" t="s">
        <v>124</v>
      </c>
      <c r="R305" s="616">
        <v>4</v>
      </c>
      <c r="S305" s="616">
        <v>1.3</v>
      </c>
    </row>
    <row r="306" spans="1:19" s="970" customFormat="1">
      <c r="A306" s="1414"/>
      <c r="B306" s="1414"/>
      <c r="C306" s="202" t="s">
        <v>7</v>
      </c>
      <c r="D306" s="202" t="s">
        <v>8</v>
      </c>
      <c r="E306" s="616">
        <v>632</v>
      </c>
      <c r="F306" s="616">
        <v>31</v>
      </c>
      <c r="G306" s="616">
        <v>4.9000000000000004</v>
      </c>
      <c r="H306" s="616">
        <v>55</v>
      </c>
      <c r="I306" s="616">
        <v>8.6999999999999993</v>
      </c>
      <c r="J306" s="616">
        <v>214</v>
      </c>
      <c r="K306" s="616">
        <v>33.9</v>
      </c>
      <c r="L306" s="616">
        <v>313</v>
      </c>
      <c r="M306" s="616">
        <v>49.5</v>
      </c>
      <c r="N306" s="616" t="s">
        <v>124</v>
      </c>
      <c r="O306" s="616" t="s">
        <v>124</v>
      </c>
      <c r="P306" s="616" t="s">
        <v>124</v>
      </c>
      <c r="Q306" s="616" t="s">
        <v>124</v>
      </c>
      <c r="R306" s="616">
        <v>19</v>
      </c>
      <c r="S306" s="616">
        <v>3</v>
      </c>
    </row>
    <row r="307" spans="1:19" s="970" customFormat="1">
      <c r="A307" s="1414"/>
      <c r="B307" s="1414"/>
      <c r="C307" s="973"/>
      <c r="D307" s="202" t="s">
        <v>6</v>
      </c>
      <c r="E307" s="616">
        <v>72</v>
      </c>
      <c r="F307" s="616">
        <v>5</v>
      </c>
      <c r="G307" s="616">
        <v>6.9</v>
      </c>
      <c r="H307" s="616">
        <v>11</v>
      </c>
      <c r="I307" s="616">
        <v>15.3</v>
      </c>
      <c r="J307" s="616">
        <v>25</v>
      </c>
      <c r="K307" s="616">
        <v>34.700000000000003</v>
      </c>
      <c r="L307" s="616">
        <v>31</v>
      </c>
      <c r="M307" s="616">
        <v>43.1</v>
      </c>
      <c r="N307" s="616" t="s">
        <v>124</v>
      </c>
      <c r="O307" s="616" t="s">
        <v>124</v>
      </c>
      <c r="P307" s="616" t="s">
        <v>124</v>
      </c>
      <c r="Q307" s="616" t="s">
        <v>124</v>
      </c>
      <c r="R307" s="616" t="s">
        <v>124</v>
      </c>
      <c r="S307" s="616" t="s">
        <v>124</v>
      </c>
    </row>
    <row r="308" spans="1:19" s="970" customFormat="1">
      <c r="A308" s="1414"/>
      <c r="B308" s="1414"/>
      <c r="C308" s="973"/>
      <c r="D308" s="202" t="s">
        <v>7</v>
      </c>
      <c r="E308" s="616">
        <v>704</v>
      </c>
      <c r="F308" s="616">
        <v>36</v>
      </c>
      <c r="G308" s="616">
        <v>5.0999999999999996</v>
      </c>
      <c r="H308" s="616">
        <v>66</v>
      </c>
      <c r="I308" s="616">
        <v>9.4</v>
      </c>
      <c r="J308" s="616">
        <v>239</v>
      </c>
      <c r="K308" s="616">
        <v>33.9</v>
      </c>
      <c r="L308" s="616">
        <v>344</v>
      </c>
      <c r="M308" s="616">
        <v>48.9</v>
      </c>
      <c r="N308" s="616" t="s">
        <v>124</v>
      </c>
      <c r="O308" s="616" t="s">
        <v>124</v>
      </c>
      <c r="P308" s="616" t="s">
        <v>124</v>
      </c>
      <c r="Q308" s="616" t="s">
        <v>124</v>
      </c>
      <c r="R308" s="616">
        <v>19</v>
      </c>
      <c r="S308" s="616">
        <v>2.7</v>
      </c>
    </row>
    <row r="309" spans="1:19" s="970" customFormat="1" ht="15" customHeight="1">
      <c r="A309" s="1414" t="s">
        <v>652</v>
      </c>
      <c r="B309" s="1414"/>
      <c r="C309" s="202" t="s">
        <v>3</v>
      </c>
      <c r="D309" s="202" t="s">
        <v>8</v>
      </c>
      <c r="E309" s="616">
        <v>211</v>
      </c>
      <c r="F309" s="616" t="s">
        <v>124</v>
      </c>
      <c r="G309" s="616" t="s">
        <v>124</v>
      </c>
      <c r="H309" s="616" t="s">
        <v>124</v>
      </c>
      <c r="I309" s="616" t="s">
        <v>124</v>
      </c>
      <c r="J309" s="616" t="s">
        <v>124</v>
      </c>
      <c r="K309" s="616" t="s">
        <v>124</v>
      </c>
      <c r="L309" s="616">
        <v>211</v>
      </c>
      <c r="M309" s="616">
        <v>100</v>
      </c>
      <c r="N309" s="616" t="s">
        <v>124</v>
      </c>
      <c r="O309" s="616" t="s">
        <v>124</v>
      </c>
      <c r="P309" s="616" t="s">
        <v>124</v>
      </c>
      <c r="Q309" s="616" t="s">
        <v>124</v>
      </c>
      <c r="R309" s="616" t="s">
        <v>124</v>
      </c>
      <c r="S309" s="616" t="s">
        <v>124</v>
      </c>
    </row>
    <row r="310" spans="1:19" s="970" customFormat="1">
      <c r="A310" s="1414"/>
      <c r="B310" s="1414"/>
      <c r="C310" s="203"/>
      <c r="D310" s="202" t="s">
        <v>6</v>
      </c>
      <c r="E310" s="616">
        <v>8</v>
      </c>
      <c r="F310" s="616" t="s">
        <v>124</v>
      </c>
      <c r="G310" s="616" t="s">
        <v>124</v>
      </c>
      <c r="H310" s="616" t="s">
        <v>124</v>
      </c>
      <c r="I310" s="616" t="s">
        <v>124</v>
      </c>
      <c r="J310" s="616" t="s">
        <v>124</v>
      </c>
      <c r="K310" s="616" t="s">
        <v>124</v>
      </c>
      <c r="L310" s="616">
        <v>8</v>
      </c>
      <c r="M310" s="616">
        <v>100</v>
      </c>
      <c r="N310" s="616" t="s">
        <v>124</v>
      </c>
      <c r="O310" s="616" t="s">
        <v>124</v>
      </c>
      <c r="P310" s="616" t="s">
        <v>124</v>
      </c>
      <c r="Q310" s="616" t="s">
        <v>124</v>
      </c>
      <c r="R310" s="616" t="s">
        <v>124</v>
      </c>
      <c r="S310" s="616" t="s">
        <v>124</v>
      </c>
    </row>
    <row r="311" spans="1:19" s="970" customFormat="1">
      <c r="A311" s="1414"/>
      <c r="B311" s="1414"/>
      <c r="C311" s="203"/>
      <c r="D311" s="202" t="s">
        <v>7</v>
      </c>
      <c r="E311" s="616">
        <v>219</v>
      </c>
      <c r="F311" s="616" t="s">
        <v>124</v>
      </c>
      <c r="G311" s="616" t="s">
        <v>124</v>
      </c>
      <c r="H311" s="616" t="s">
        <v>124</v>
      </c>
      <c r="I311" s="616" t="s">
        <v>124</v>
      </c>
      <c r="J311" s="616" t="s">
        <v>124</v>
      </c>
      <c r="K311" s="616" t="s">
        <v>124</v>
      </c>
      <c r="L311" s="616">
        <v>219</v>
      </c>
      <c r="M311" s="616">
        <v>100</v>
      </c>
      <c r="N311" s="616" t="s">
        <v>124</v>
      </c>
      <c r="O311" s="616" t="s">
        <v>124</v>
      </c>
      <c r="P311" s="616" t="s">
        <v>124</v>
      </c>
      <c r="Q311" s="616" t="s">
        <v>124</v>
      </c>
      <c r="R311" s="616" t="s">
        <v>124</v>
      </c>
      <c r="S311" s="616" t="s">
        <v>124</v>
      </c>
    </row>
    <row r="312" spans="1:19" s="970" customFormat="1">
      <c r="A312" s="1414"/>
      <c r="B312" s="1414"/>
      <c r="C312" s="202" t="s">
        <v>4</v>
      </c>
      <c r="D312" s="202" t="s">
        <v>8</v>
      </c>
      <c r="E312" s="616">
        <v>82</v>
      </c>
      <c r="F312" s="616" t="s">
        <v>124</v>
      </c>
      <c r="G312" s="616" t="s">
        <v>124</v>
      </c>
      <c r="H312" s="616" t="s">
        <v>124</v>
      </c>
      <c r="I312" s="616" t="s">
        <v>124</v>
      </c>
      <c r="J312" s="616" t="s">
        <v>124</v>
      </c>
      <c r="K312" s="616" t="s">
        <v>124</v>
      </c>
      <c r="L312" s="616">
        <v>82</v>
      </c>
      <c r="M312" s="616">
        <v>100</v>
      </c>
      <c r="N312" s="616" t="s">
        <v>124</v>
      </c>
      <c r="O312" s="616" t="s">
        <v>124</v>
      </c>
      <c r="P312" s="616" t="s">
        <v>124</v>
      </c>
      <c r="Q312" s="616" t="s">
        <v>124</v>
      </c>
      <c r="R312" s="616" t="s">
        <v>124</v>
      </c>
      <c r="S312" s="616" t="s">
        <v>124</v>
      </c>
    </row>
    <row r="313" spans="1:19" s="970" customFormat="1">
      <c r="A313" s="1414"/>
      <c r="B313" s="1414"/>
      <c r="C313" s="203"/>
      <c r="D313" s="202" t="s">
        <v>6</v>
      </c>
      <c r="E313" s="616">
        <v>2</v>
      </c>
      <c r="F313" s="616" t="s">
        <v>124</v>
      </c>
      <c r="G313" s="616" t="s">
        <v>124</v>
      </c>
      <c r="H313" s="616" t="s">
        <v>124</v>
      </c>
      <c r="I313" s="616" t="s">
        <v>124</v>
      </c>
      <c r="J313" s="616" t="s">
        <v>124</v>
      </c>
      <c r="K313" s="616" t="s">
        <v>124</v>
      </c>
      <c r="L313" s="616" t="s">
        <v>67</v>
      </c>
      <c r="M313" s="616">
        <v>100</v>
      </c>
      <c r="N313" s="616" t="s">
        <v>124</v>
      </c>
      <c r="O313" s="616" t="s">
        <v>124</v>
      </c>
      <c r="P313" s="616" t="s">
        <v>124</v>
      </c>
      <c r="Q313" s="616" t="s">
        <v>124</v>
      </c>
      <c r="R313" s="616" t="s">
        <v>124</v>
      </c>
      <c r="S313" s="616" t="s">
        <v>124</v>
      </c>
    </row>
    <row r="314" spans="1:19" s="970" customFormat="1">
      <c r="A314" s="1414"/>
      <c r="B314" s="1414"/>
      <c r="C314" s="203"/>
      <c r="D314" s="202" t="s">
        <v>7</v>
      </c>
      <c r="E314" s="616">
        <v>84</v>
      </c>
      <c r="F314" s="616" t="s">
        <v>124</v>
      </c>
      <c r="G314" s="616" t="s">
        <v>124</v>
      </c>
      <c r="H314" s="616" t="s">
        <v>124</v>
      </c>
      <c r="I314" s="616" t="s">
        <v>124</v>
      </c>
      <c r="J314" s="616" t="s">
        <v>124</v>
      </c>
      <c r="K314" s="616" t="s">
        <v>124</v>
      </c>
      <c r="L314" s="616">
        <v>84</v>
      </c>
      <c r="M314" s="616">
        <v>100</v>
      </c>
      <c r="N314" s="616" t="s">
        <v>124</v>
      </c>
      <c r="O314" s="616" t="s">
        <v>124</v>
      </c>
      <c r="P314" s="616" t="s">
        <v>124</v>
      </c>
      <c r="Q314" s="616" t="s">
        <v>124</v>
      </c>
      <c r="R314" s="616" t="s">
        <v>124</v>
      </c>
      <c r="S314" s="616" t="s">
        <v>124</v>
      </c>
    </row>
    <row r="315" spans="1:19" s="970" customFormat="1">
      <c r="A315" s="1414"/>
      <c r="B315" s="1414"/>
      <c r="C315" s="202" t="s">
        <v>7</v>
      </c>
      <c r="D315" s="202" t="s">
        <v>8</v>
      </c>
      <c r="E315" s="616">
        <v>293</v>
      </c>
      <c r="F315" s="616" t="s">
        <v>124</v>
      </c>
      <c r="G315" s="616" t="s">
        <v>124</v>
      </c>
      <c r="H315" s="616" t="s">
        <v>124</v>
      </c>
      <c r="I315" s="616" t="s">
        <v>124</v>
      </c>
      <c r="J315" s="616" t="s">
        <v>124</v>
      </c>
      <c r="K315" s="616" t="s">
        <v>124</v>
      </c>
      <c r="L315" s="616">
        <v>293</v>
      </c>
      <c r="M315" s="616">
        <v>100</v>
      </c>
      <c r="N315" s="616" t="s">
        <v>124</v>
      </c>
      <c r="O315" s="616" t="s">
        <v>124</v>
      </c>
      <c r="P315" s="616" t="s">
        <v>124</v>
      </c>
      <c r="Q315" s="616" t="s">
        <v>124</v>
      </c>
      <c r="R315" s="616" t="s">
        <v>124</v>
      </c>
      <c r="S315" s="616" t="s">
        <v>124</v>
      </c>
    </row>
    <row r="316" spans="1:19" s="970" customFormat="1">
      <c r="A316" s="1414"/>
      <c r="B316" s="1414"/>
      <c r="C316" s="973"/>
      <c r="D316" s="202" t="s">
        <v>6</v>
      </c>
      <c r="E316" s="616">
        <v>10</v>
      </c>
      <c r="F316" s="616" t="s">
        <v>124</v>
      </c>
      <c r="G316" s="616" t="s">
        <v>124</v>
      </c>
      <c r="H316" s="616" t="s">
        <v>124</v>
      </c>
      <c r="I316" s="616" t="s">
        <v>124</v>
      </c>
      <c r="J316" s="616" t="s">
        <v>124</v>
      </c>
      <c r="K316" s="616" t="s">
        <v>124</v>
      </c>
      <c r="L316" s="616">
        <v>10</v>
      </c>
      <c r="M316" s="616">
        <v>100</v>
      </c>
      <c r="N316" s="616" t="s">
        <v>124</v>
      </c>
      <c r="O316" s="616" t="s">
        <v>124</v>
      </c>
      <c r="P316" s="616" t="s">
        <v>124</v>
      </c>
      <c r="Q316" s="616" t="s">
        <v>124</v>
      </c>
      <c r="R316" s="616" t="s">
        <v>124</v>
      </c>
      <c r="S316" s="616" t="s">
        <v>124</v>
      </c>
    </row>
    <row r="317" spans="1:19" s="970" customFormat="1">
      <c r="A317" s="1414"/>
      <c r="B317" s="1414"/>
      <c r="C317" s="973"/>
      <c r="D317" s="202" t="s">
        <v>7</v>
      </c>
      <c r="E317" s="616">
        <v>303</v>
      </c>
      <c r="F317" s="616" t="s">
        <v>124</v>
      </c>
      <c r="G317" s="616" t="s">
        <v>124</v>
      </c>
      <c r="H317" s="616" t="s">
        <v>124</v>
      </c>
      <c r="I317" s="616" t="s">
        <v>124</v>
      </c>
      <c r="J317" s="616" t="s">
        <v>124</v>
      </c>
      <c r="K317" s="616" t="s">
        <v>124</v>
      </c>
      <c r="L317" s="616">
        <v>303</v>
      </c>
      <c r="M317" s="616">
        <v>100</v>
      </c>
      <c r="N317" s="616" t="s">
        <v>124</v>
      </c>
      <c r="O317" s="616" t="s">
        <v>124</v>
      </c>
      <c r="P317" s="616" t="s">
        <v>124</v>
      </c>
      <c r="Q317" s="616" t="s">
        <v>124</v>
      </c>
      <c r="R317" s="616" t="s">
        <v>124</v>
      </c>
      <c r="S317" s="616" t="s">
        <v>124</v>
      </c>
    </row>
    <row r="318" spans="1:19" s="970" customFormat="1" ht="15" customHeight="1">
      <c r="A318" s="1414" t="s">
        <v>545</v>
      </c>
      <c r="B318" s="1414"/>
      <c r="C318" s="202" t="s">
        <v>3</v>
      </c>
      <c r="D318" s="202" t="s">
        <v>8</v>
      </c>
      <c r="E318" s="616">
        <v>135</v>
      </c>
      <c r="F318" s="616" t="s">
        <v>124</v>
      </c>
      <c r="G318" s="616" t="s">
        <v>124</v>
      </c>
      <c r="H318" s="616" t="s">
        <v>124</v>
      </c>
      <c r="I318" s="616" t="s">
        <v>124</v>
      </c>
      <c r="J318" s="616" t="s">
        <v>124</v>
      </c>
      <c r="K318" s="616" t="s">
        <v>124</v>
      </c>
      <c r="L318" s="616">
        <v>127</v>
      </c>
      <c r="M318" s="616">
        <v>94.1</v>
      </c>
      <c r="N318" s="616">
        <v>4</v>
      </c>
      <c r="O318" s="616">
        <v>3</v>
      </c>
      <c r="P318" s="616">
        <v>4</v>
      </c>
      <c r="Q318" s="616">
        <v>3</v>
      </c>
      <c r="R318" s="616" t="s">
        <v>124</v>
      </c>
      <c r="S318" s="616" t="s">
        <v>124</v>
      </c>
    </row>
    <row r="319" spans="1:19" s="970" customFormat="1">
      <c r="A319" s="1414"/>
      <c r="B319" s="1414"/>
      <c r="C319" s="203"/>
      <c r="D319" s="202" t="s">
        <v>6</v>
      </c>
      <c r="E319" s="616">
        <v>1</v>
      </c>
      <c r="F319" s="616" t="s">
        <v>124</v>
      </c>
      <c r="G319" s="616" t="s">
        <v>124</v>
      </c>
      <c r="H319" s="616" t="s">
        <v>124</v>
      </c>
      <c r="I319" s="616" t="s">
        <v>124</v>
      </c>
      <c r="J319" s="616" t="s">
        <v>124</v>
      </c>
      <c r="K319" s="616" t="s">
        <v>124</v>
      </c>
      <c r="L319" s="616" t="s">
        <v>67</v>
      </c>
      <c r="M319" s="616">
        <v>100</v>
      </c>
      <c r="N319" s="616" t="s">
        <v>124</v>
      </c>
      <c r="O319" s="616" t="s">
        <v>124</v>
      </c>
      <c r="P319" s="616" t="s">
        <v>124</v>
      </c>
      <c r="Q319" s="616" t="s">
        <v>124</v>
      </c>
      <c r="R319" s="616" t="s">
        <v>124</v>
      </c>
      <c r="S319" s="616" t="s">
        <v>124</v>
      </c>
    </row>
    <row r="320" spans="1:19" s="970" customFormat="1">
      <c r="A320" s="1414"/>
      <c r="B320" s="1414"/>
      <c r="C320" s="203"/>
      <c r="D320" s="202" t="s">
        <v>7</v>
      </c>
      <c r="E320" s="616">
        <v>136</v>
      </c>
      <c r="F320" s="616" t="s">
        <v>124</v>
      </c>
      <c r="G320" s="616" t="s">
        <v>124</v>
      </c>
      <c r="H320" s="616" t="s">
        <v>124</v>
      </c>
      <c r="I320" s="616" t="s">
        <v>124</v>
      </c>
      <c r="J320" s="616" t="s">
        <v>124</v>
      </c>
      <c r="K320" s="616" t="s">
        <v>124</v>
      </c>
      <c r="L320" s="616">
        <v>128</v>
      </c>
      <c r="M320" s="616">
        <v>94.1</v>
      </c>
      <c r="N320" s="616">
        <v>4</v>
      </c>
      <c r="O320" s="616">
        <v>2.9</v>
      </c>
      <c r="P320" s="616">
        <v>4</v>
      </c>
      <c r="Q320" s="616">
        <v>2.9</v>
      </c>
      <c r="R320" s="616" t="s">
        <v>124</v>
      </c>
      <c r="S320" s="616" t="s">
        <v>124</v>
      </c>
    </row>
    <row r="321" spans="1:35" s="970" customFormat="1">
      <c r="A321" s="1414"/>
      <c r="B321" s="1414"/>
      <c r="C321" s="202" t="s">
        <v>4</v>
      </c>
      <c r="D321" s="202" t="s">
        <v>8</v>
      </c>
      <c r="E321" s="616">
        <v>19</v>
      </c>
      <c r="F321" s="616" t="s">
        <v>124</v>
      </c>
      <c r="G321" s="616" t="s">
        <v>124</v>
      </c>
      <c r="H321" s="616" t="s">
        <v>124</v>
      </c>
      <c r="I321" s="616" t="s">
        <v>124</v>
      </c>
      <c r="J321" s="616" t="s">
        <v>124</v>
      </c>
      <c r="K321" s="616" t="s">
        <v>124</v>
      </c>
      <c r="L321" s="616">
        <v>17</v>
      </c>
      <c r="M321" s="616">
        <v>89.5</v>
      </c>
      <c r="N321" s="616" t="s">
        <v>67</v>
      </c>
      <c r="O321" s="616">
        <v>10.5</v>
      </c>
      <c r="P321" s="616" t="s">
        <v>124</v>
      </c>
      <c r="Q321" s="616" t="s">
        <v>124</v>
      </c>
      <c r="R321" s="616" t="s">
        <v>124</v>
      </c>
      <c r="S321" s="616" t="s">
        <v>124</v>
      </c>
    </row>
    <row r="322" spans="1:35" s="970" customFormat="1">
      <c r="A322" s="1414"/>
      <c r="B322" s="1414"/>
      <c r="C322" s="203"/>
      <c r="D322" s="202" t="s">
        <v>6</v>
      </c>
      <c r="E322" s="616">
        <v>1</v>
      </c>
      <c r="F322" s="616" t="s">
        <v>124</v>
      </c>
      <c r="G322" s="616" t="s">
        <v>124</v>
      </c>
      <c r="H322" s="616" t="s">
        <v>124</v>
      </c>
      <c r="I322" s="616" t="s">
        <v>124</v>
      </c>
      <c r="J322" s="616" t="s">
        <v>124</v>
      </c>
      <c r="K322" s="616" t="s">
        <v>124</v>
      </c>
      <c r="L322" s="616" t="s">
        <v>67</v>
      </c>
      <c r="M322" s="616">
        <v>100</v>
      </c>
      <c r="N322" s="616" t="s">
        <v>124</v>
      </c>
      <c r="O322" s="616" t="s">
        <v>124</v>
      </c>
      <c r="P322" s="616" t="s">
        <v>124</v>
      </c>
      <c r="Q322" s="616" t="s">
        <v>124</v>
      </c>
      <c r="R322" s="616" t="s">
        <v>124</v>
      </c>
      <c r="S322" s="616" t="s">
        <v>124</v>
      </c>
    </row>
    <row r="323" spans="1:35" s="970" customFormat="1">
      <c r="A323" s="1414"/>
      <c r="B323" s="1414"/>
      <c r="C323" s="203"/>
      <c r="D323" s="202" t="s">
        <v>7</v>
      </c>
      <c r="E323" s="616">
        <v>20</v>
      </c>
      <c r="F323" s="616" t="s">
        <v>124</v>
      </c>
      <c r="G323" s="616" t="s">
        <v>124</v>
      </c>
      <c r="H323" s="616" t="s">
        <v>124</v>
      </c>
      <c r="I323" s="616" t="s">
        <v>124</v>
      </c>
      <c r="J323" s="616" t="s">
        <v>124</v>
      </c>
      <c r="K323" s="616" t="s">
        <v>124</v>
      </c>
      <c r="L323" s="616">
        <v>18</v>
      </c>
      <c r="M323" s="616">
        <v>90</v>
      </c>
      <c r="N323" s="616" t="s">
        <v>67</v>
      </c>
      <c r="O323" s="616">
        <v>10</v>
      </c>
      <c r="P323" s="616" t="s">
        <v>124</v>
      </c>
      <c r="Q323" s="616" t="s">
        <v>124</v>
      </c>
      <c r="R323" s="616" t="s">
        <v>124</v>
      </c>
      <c r="S323" s="616" t="s">
        <v>124</v>
      </c>
    </row>
    <row r="324" spans="1:35" s="970" customFormat="1">
      <c r="A324" s="1414"/>
      <c r="B324" s="1414"/>
      <c r="C324" s="202" t="s">
        <v>7</v>
      </c>
      <c r="D324" s="202" t="s">
        <v>8</v>
      </c>
      <c r="E324" s="616">
        <v>154</v>
      </c>
      <c r="F324" s="616" t="s">
        <v>124</v>
      </c>
      <c r="G324" s="616" t="s">
        <v>124</v>
      </c>
      <c r="H324" s="616" t="s">
        <v>124</v>
      </c>
      <c r="I324" s="616" t="s">
        <v>124</v>
      </c>
      <c r="J324" s="616" t="s">
        <v>124</v>
      </c>
      <c r="K324" s="616" t="s">
        <v>124</v>
      </c>
      <c r="L324" s="616">
        <v>144</v>
      </c>
      <c r="M324" s="616">
        <v>93.5</v>
      </c>
      <c r="N324" s="616">
        <v>6</v>
      </c>
      <c r="O324" s="616">
        <v>3.9</v>
      </c>
      <c r="P324" s="616">
        <v>4</v>
      </c>
      <c r="Q324" s="616">
        <v>2.6</v>
      </c>
      <c r="R324" s="616" t="s">
        <v>124</v>
      </c>
      <c r="S324" s="616" t="s">
        <v>124</v>
      </c>
    </row>
    <row r="325" spans="1:35" s="970" customFormat="1">
      <c r="A325" s="1414"/>
      <c r="B325" s="1414"/>
      <c r="C325" s="973"/>
      <c r="D325" s="202" t="s">
        <v>6</v>
      </c>
      <c r="E325" s="616">
        <v>2</v>
      </c>
      <c r="F325" s="616" t="s">
        <v>124</v>
      </c>
      <c r="G325" s="616" t="s">
        <v>124</v>
      </c>
      <c r="H325" s="616" t="s">
        <v>124</v>
      </c>
      <c r="I325" s="616" t="s">
        <v>124</v>
      </c>
      <c r="J325" s="616" t="s">
        <v>124</v>
      </c>
      <c r="K325" s="616" t="s">
        <v>124</v>
      </c>
      <c r="L325" s="616" t="s">
        <v>67</v>
      </c>
      <c r="M325" s="616">
        <v>100</v>
      </c>
      <c r="N325" s="616" t="s">
        <v>124</v>
      </c>
      <c r="O325" s="616" t="s">
        <v>124</v>
      </c>
      <c r="P325" s="616" t="s">
        <v>124</v>
      </c>
      <c r="Q325" s="616" t="s">
        <v>124</v>
      </c>
      <c r="R325" s="616" t="s">
        <v>124</v>
      </c>
      <c r="S325" s="616" t="s">
        <v>124</v>
      </c>
    </row>
    <row r="326" spans="1:35" s="970" customFormat="1">
      <c r="A326" s="1414"/>
      <c r="B326" s="1414"/>
      <c r="C326" s="973"/>
      <c r="D326" s="202" t="s">
        <v>7</v>
      </c>
      <c r="E326" s="616">
        <v>156</v>
      </c>
      <c r="F326" s="616" t="s">
        <v>124</v>
      </c>
      <c r="G326" s="616" t="s">
        <v>124</v>
      </c>
      <c r="H326" s="616" t="s">
        <v>124</v>
      </c>
      <c r="I326" s="616" t="s">
        <v>124</v>
      </c>
      <c r="J326" s="616" t="s">
        <v>124</v>
      </c>
      <c r="K326" s="616" t="s">
        <v>124</v>
      </c>
      <c r="L326" s="616">
        <v>146</v>
      </c>
      <c r="M326" s="616">
        <v>93.6</v>
      </c>
      <c r="N326" s="616">
        <v>6</v>
      </c>
      <c r="O326" s="616">
        <v>3.8</v>
      </c>
      <c r="P326" s="616">
        <v>4</v>
      </c>
      <c r="Q326" s="616">
        <v>2.6</v>
      </c>
      <c r="R326" s="616" t="s">
        <v>124</v>
      </c>
      <c r="S326" s="616" t="s">
        <v>124</v>
      </c>
    </row>
    <row r="327" spans="1:35" s="970" customFormat="1">
      <c r="A327" s="1414" t="s">
        <v>7</v>
      </c>
      <c r="B327" s="1414"/>
      <c r="C327" s="202" t="s">
        <v>3</v>
      </c>
      <c r="D327" s="202" t="s">
        <v>8</v>
      </c>
      <c r="E327" s="616">
        <v>1525</v>
      </c>
      <c r="F327" s="616">
        <v>37</v>
      </c>
      <c r="G327" s="616">
        <v>2.4</v>
      </c>
      <c r="H327" s="616">
        <v>52</v>
      </c>
      <c r="I327" s="616">
        <v>3.4</v>
      </c>
      <c r="J327" s="616">
        <v>232</v>
      </c>
      <c r="K327" s="616">
        <v>15.2</v>
      </c>
      <c r="L327" s="616">
        <v>954</v>
      </c>
      <c r="M327" s="616">
        <v>62.6</v>
      </c>
      <c r="N327" s="616">
        <v>33</v>
      </c>
      <c r="O327" s="616">
        <v>2.2000000000000002</v>
      </c>
      <c r="P327" s="616">
        <v>199</v>
      </c>
      <c r="Q327" s="616">
        <v>13</v>
      </c>
      <c r="R327" s="616">
        <v>18</v>
      </c>
      <c r="S327" s="616">
        <v>1.2</v>
      </c>
    </row>
    <row r="328" spans="1:35" s="970" customFormat="1">
      <c r="A328" s="1414"/>
      <c r="B328" s="1414"/>
      <c r="C328" s="973"/>
      <c r="D328" s="202" t="s">
        <v>6</v>
      </c>
      <c r="E328" s="616">
        <v>83</v>
      </c>
      <c r="F328" s="616" t="s">
        <v>67</v>
      </c>
      <c r="G328" s="616">
        <v>2.4</v>
      </c>
      <c r="H328" s="616">
        <v>8</v>
      </c>
      <c r="I328" s="616">
        <v>9.6</v>
      </c>
      <c r="J328" s="616">
        <v>22</v>
      </c>
      <c r="K328" s="616">
        <v>26.5</v>
      </c>
      <c r="L328" s="616">
        <v>51</v>
      </c>
      <c r="M328" s="616">
        <v>61.4</v>
      </c>
      <c r="N328" s="616" t="s">
        <v>124</v>
      </c>
      <c r="O328" s="616" t="s">
        <v>124</v>
      </c>
      <c r="P328" s="616" t="s">
        <v>124</v>
      </c>
      <c r="Q328" s="616" t="s">
        <v>124</v>
      </c>
      <c r="R328" s="616" t="s">
        <v>124</v>
      </c>
      <c r="S328" s="616" t="s">
        <v>124</v>
      </c>
    </row>
    <row r="329" spans="1:35" s="970" customFormat="1">
      <c r="A329" s="1414"/>
      <c r="B329" s="1414"/>
      <c r="C329" s="973"/>
      <c r="D329" s="202" t="s">
        <v>7</v>
      </c>
      <c r="E329" s="616">
        <v>1608</v>
      </c>
      <c r="F329" s="616">
        <v>39</v>
      </c>
      <c r="G329" s="616">
        <v>2.4</v>
      </c>
      <c r="H329" s="616">
        <v>60</v>
      </c>
      <c r="I329" s="616">
        <v>3.7</v>
      </c>
      <c r="J329" s="616">
        <v>254</v>
      </c>
      <c r="K329" s="616">
        <v>15.8</v>
      </c>
      <c r="L329" s="616">
        <v>1005</v>
      </c>
      <c r="M329" s="616">
        <v>62.5</v>
      </c>
      <c r="N329" s="616">
        <v>33</v>
      </c>
      <c r="O329" s="616">
        <v>2.1</v>
      </c>
      <c r="P329" s="616">
        <v>199</v>
      </c>
      <c r="Q329" s="616">
        <v>12.4</v>
      </c>
      <c r="R329" s="616">
        <v>18</v>
      </c>
      <c r="S329" s="616">
        <v>1.1000000000000001</v>
      </c>
    </row>
    <row r="330" spans="1:35" s="970" customFormat="1">
      <c r="A330" s="1414"/>
      <c r="B330" s="1414"/>
      <c r="C330" s="202" t="s">
        <v>4</v>
      </c>
      <c r="D330" s="202" t="s">
        <v>8</v>
      </c>
      <c r="E330" s="616">
        <v>1109</v>
      </c>
      <c r="F330" s="616">
        <v>11</v>
      </c>
      <c r="G330" s="616">
        <v>1</v>
      </c>
      <c r="H330" s="616">
        <v>20</v>
      </c>
      <c r="I330" s="616">
        <v>1.8</v>
      </c>
      <c r="J330" s="616">
        <v>163</v>
      </c>
      <c r="K330" s="616">
        <v>14.7</v>
      </c>
      <c r="L330" s="616">
        <v>730</v>
      </c>
      <c r="M330" s="616">
        <v>65.8</v>
      </c>
      <c r="N330" s="616">
        <v>29</v>
      </c>
      <c r="O330" s="616">
        <v>2.6</v>
      </c>
      <c r="P330" s="616">
        <v>148</v>
      </c>
      <c r="Q330" s="616">
        <v>13.3</v>
      </c>
      <c r="R330" s="616">
        <v>8</v>
      </c>
      <c r="S330" s="616">
        <v>0.7</v>
      </c>
    </row>
    <row r="331" spans="1:35" s="970" customFormat="1">
      <c r="A331" s="1414"/>
      <c r="B331" s="1414"/>
      <c r="C331" s="973"/>
      <c r="D331" s="202" t="s">
        <v>6</v>
      </c>
      <c r="E331" s="616">
        <v>88</v>
      </c>
      <c r="F331" s="616">
        <v>3</v>
      </c>
      <c r="G331" s="616">
        <v>3.4</v>
      </c>
      <c r="H331" s="616">
        <v>3</v>
      </c>
      <c r="I331" s="616">
        <v>3.4</v>
      </c>
      <c r="J331" s="616">
        <v>25</v>
      </c>
      <c r="K331" s="616">
        <v>28.4</v>
      </c>
      <c r="L331" s="616">
        <v>51</v>
      </c>
      <c r="M331" s="616">
        <v>58</v>
      </c>
      <c r="N331" s="616" t="s">
        <v>67</v>
      </c>
      <c r="O331" s="616">
        <v>2.2999999999999998</v>
      </c>
      <c r="P331" s="616">
        <v>4</v>
      </c>
      <c r="Q331" s="616">
        <v>4.5</v>
      </c>
      <c r="R331" s="616" t="s">
        <v>124</v>
      </c>
      <c r="S331" s="616" t="s">
        <v>124</v>
      </c>
    </row>
    <row r="332" spans="1:35" s="970" customFormat="1">
      <c r="A332" s="1414"/>
      <c r="B332" s="1414"/>
      <c r="C332" s="973"/>
      <c r="D332" s="202" t="s">
        <v>7</v>
      </c>
      <c r="E332" s="616">
        <v>1197</v>
      </c>
      <c r="F332" s="616">
        <v>14</v>
      </c>
      <c r="G332" s="616">
        <v>1.2</v>
      </c>
      <c r="H332" s="616">
        <v>23</v>
      </c>
      <c r="I332" s="616">
        <v>1.9</v>
      </c>
      <c r="J332" s="616">
        <v>188</v>
      </c>
      <c r="K332" s="616">
        <v>15.7</v>
      </c>
      <c r="L332" s="616">
        <v>781</v>
      </c>
      <c r="M332" s="616">
        <v>65.2</v>
      </c>
      <c r="N332" s="616">
        <v>31</v>
      </c>
      <c r="O332" s="616">
        <v>2.6</v>
      </c>
      <c r="P332" s="616">
        <v>152</v>
      </c>
      <c r="Q332" s="616">
        <v>12.7</v>
      </c>
      <c r="R332" s="616">
        <v>8</v>
      </c>
      <c r="S332" s="616">
        <v>0.7</v>
      </c>
    </row>
    <row r="333" spans="1:35" s="970" customFormat="1">
      <c r="A333" s="1414"/>
      <c r="B333" s="1414"/>
      <c r="C333" s="202" t="s">
        <v>7</v>
      </c>
      <c r="D333" s="202" t="s">
        <v>8</v>
      </c>
      <c r="E333" s="616">
        <v>2634</v>
      </c>
      <c r="F333" s="616">
        <v>48</v>
      </c>
      <c r="G333" s="616">
        <v>1.8</v>
      </c>
      <c r="H333" s="616">
        <v>72</v>
      </c>
      <c r="I333" s="616">
        <v>2.7</v>
      </c>
      <c r="J333" s="616">
        <v>395</v>
      </c>
      <c r="K333" s="616">
        <v>15</v>
      </c>
      <c r="L333" s="616">
        <v>1684</v>
      </c>
      <c r="M333" s="616">
        <v>63.9</v>
      </c>
      <c r="N333" s="616">
        <v>62</v>
      </c>
      <c r="O333" s="616">
        <v>2.4</v>
      </c>
      <c r="P333" s="616">
        <v>347</v>
      </c>
      <c r="Q333" s="616">
        <v>13.2</v>
      </c>
      <c r="R333" s="616">
        <v>26</v>
      </c>
      <c r="S333" s="616">
        <v>1</v>
      </c>
    </row>
    <row r="334" spans="1:35" s="970" customFormat="1">
      <c r="A334" s="1414"/>
      <c r="B334" s="1414"/>
      <c r="C334" s="973"/>
      <c r="D334" s="202" t="s">
        <v>6</v>
      </c>
      <c r="E334" s="616">
        <v>171</v>
      </c>
      <c r="F334" s="616">
        <v>5</v>
      </c>
      <c r="G334" s="616">
        <v>2.9</v>
      </c>
      <c r="H334" s="616">
        <v>11</v>
      </c>
      <c r="I334" s="616">
        <v>6.4</v>
      </c>
      <c r="J334" s="616">
        <v>47</v>
      </c>
      <c r="K334" s="616">
        <v>27.5</v>
      </c>
      <c r="L334" s="616">
        <v>102</v>
      </c>
      <c r="M334" s="616">
        <v>59.6</v>
      </c>
      <c r="N334" s="616" t="s">
        <v>67</v>
      </c>
      <c r="O334" s="616">
        <v>1.2</v>
      </c>
      <c r="P334" s="616">
        <v>4</v>
      </c>
      <c r="Q334" s="616">
        <v>2.2999999999999998</v>
      </c>
      <c r="R334" s="616" t="s">
        <v>124</v>
      </c>
      <c r="S334" s="616" t="s">
        <v>124</v>
      </c>
    </row>
    <row r="335" spans="1:35" s="970" customFormat="1">
      <c r="A335" s="1414"/>
      <c r="B335" s="1414"/>
      <c r="C335" s="973"/>
      <c r="D335" s="202" t="s">
        <v>7</v>
      </c>
      <c r="E335" s="616">
        <v>2805</v>
      </c>
      <c r="F335" s="616">
        <v>53</v>
      </c>
      <c r="G335" s="616">
        <v>1.9</v>
      </c>
      <c r="H335" s="616">
        <v>83</v>
      </c>
      <c r="I335" s="616">
        <v>3</v>
      </c>
      <c r="J335" s="616">
        <v>442</v>
      </c>
      <c r="K335" s="616">
        <v>15.8</v>
      </c>
      <c r="L335" s="616">
        <v>1786</v>
      </c>
      <c r="M335" s="616">
        <v>63.7</v>
      </c>
      <c r="N335" s="616">
        <v>64</v>
      </c>
      <c r="O335" s="616">
        <v>2.2999999999999998</v>
      </c>
      <c r="P335" s="616">
        <v>351</v>
      </c>
      <c r="Q335" s="616">
        <v>12.5</v>
      </c>
      <c r="R335" s="616">
        <v>26</v>
      </c>
      <c r="S335" s="616">
        <v>0.9</v>
      </c>
    </row>
    <row r="336" spans="1:35" s="212" customFormat="1">
      <c r="A336" s="1415" t="s">
        <v>549</v>
      </c>
      <c r="B336" s="1415"/>
      <c r="C336" s="1415"/>
      <c r="D336" s="1415"/>
      <c r="E336" s="1415"/>
      <c r="F336" s="1415"/>
      <c r="G336" s="1415"/>
      <c r="H336" s="1415"/>
      <c r="I336" s="1415"/>
      <c r="J336" s="1415"/>
      <c r="K336" s="1415"/>
      <c r="L336" s="1415"/>
      <c r="M336" s="1415"/>
      <c r="N336" s="1415"/>
      <c r="O336" s="1415"/>
      <c r="P336" s="1415"/>
      <c r="Q336" s="1415"/>
      <c r="R336" s="1415"/>
      <c r="S336" s="1415"/>
      <c r="T336" s="970"/>
      <c r="U336" s="970"/>
      <c r="V336" s="970"/>
      <c r="W336" s="970"/>
      <c r="X336" s="970"/>
      <c r="Y336" s="970"/>
      <c r="Z336" s="970"/>
      <c r="AA336" s="970"/>
      <c r="AB336" s="970"/>
      <c r="AC336" s="970"/>
      <c r="AD336" s="970"/>
      <c r="AE336" s="970"/>
      <c r="AF336" s="970"/>
      <c r="AG336" s="970"/>
      <c r="AH336" s="970"/>
      <c r="AI336" s="970"/>
    </row>
    <row r="337" spans="1:19" s="970" customFormat="1" ht="15" customHeight="1">
      <c r="A337" s="1414" t="s">
        <v>546</v>
      </c>
      <c r="B337" s="1414"/>
      <c r="C337" s="202" t="s">
        <v>3</v>
      </c>
      <c r="D337" s="202" t="s">
        <v>8</v>
      </c>
      <c r="E337" s="616">
        <v>759</v>
      </c>
      <c r="F337" s="616">
        <v>8</v>
      </c>
      <c r="G337" s="616">
        <v>1.1000000000000001</v>
      </c>
      <c r="H337" s="616">
        <v>17</v>
      </c>
      <c r="I337" s="616">
        <v>2.2000000000000002</v>
      </c>
      <c r="J337" s="616">
        <v>91</v>
      </c>
      <c r="K337" s="616">
        <v>12</v>
      </c>
      <c r="L337" s="616">
        <v>448</v>
      </c>
      <c r="M337" s="616">
        <v>59</v>
      </c>
      <c r="N337" s="616">
        <v>24</v>
      </c>
      <c r="O337" s="616">
        <v>3.2</v>
      </c>
      <c r="P337" s="616">
        <v>171</v>
      </c>
      <c r="Q337" s="616">
        <v>22.5</v>
      </c>
      <c r="R337" s="616" t="s">
        <v>124</v>
      </c>
      <c r="S337" s="616" t="s">
        <v>124</v>
      </c>
    </row>
    <row r="338" spans="1:19" s="970" customFormat="1">
      <c r="A338" s="1414"/>
      <c r="B338" s="1414"/>
      <c r="C338" s="203"/>
      <c r="D338" s="202" t="s">
        <v>6</v>
      </c>
      <c r="E338" s="616">
        <v>30</v>
      </c>
      <c r="F338" s="616" t="s">
        <v>67</v>
      </c>
      <c r="G338" s="616">
        <v>6.7</v>
      </c>
      <c r="H338" s="616">
        <v>3</v>
      </c>
      <c r="I338" s="616">
        <v>10</v>
      </c>
      <c r="J338" s="616">
        <v>7</v>
      </c>
      <c r="K338" s="616">
        <v>23.3</v>
      </c>
      <c r="L338" s="616">
        <v>15</v>
      </c>
      <c r="M338" s="616">
        <v>50</v>
      </c>
      <c r="N338" s="616" t="s">
        <v>67</v>
      </c>
      <c r="O338" s="616">
        <v>6.7</v>
      </c>
      <c r="P338" s="616" t="s">
        <v>124</v>
      </c>
      <c r="Q338" s="616" t="s">
        <v>124</v>
      </c>
      <c r="R338" s="616" t="s">
        <v>67</v>
      </c>
      <c r="S338" s="616">
        <v>3.3</v>
      </c>
    </row>
    <row r="339" spans="1:19" s="970" customFormat="1">
      <c r="A339" s="1414"/>
      <c r="B339" s="1414"/>
      <c r="C339" s="203"/>
      <c r="D339" s="202" t="s">
        <v>7</v>
      </c>
      <c r="E339" s="616">
        <v>789</v>
      </c>
      <c r="F339" s="616">
        <v>10</v>
      </c>
      <c r="G339" s="616">
        <v>1.3</v>
      </c>
      <c r="H339" s="616">
        <v>20</v>
      </c>
      <c r="I339" s="616">
        <v>2.5</v>
      </c>
      <c r="J339" s="616">
        <v>98</v>
      </c>
      <c r="K339" s="616">
        <v>12.4</v>
      </c>
      <c r="L339" s="616">
        <v>463</v>
      </c>
      <c r="M339" s="616">
        <v>58.7</v>
      </c>
      <c r="N339" s="616">
        <v>26</v>
      </c>
      <c r="O339" s="616">
        <v>3.3</v>
      </c>
      <c r="P339" s="616">
        <v>171</v>
      </c>
      <c r="Q339" s="616">
        <v>21.7</v>
      </c>
      <c r="R339" s="616" t="s">
        <v>67</v>
      </c>
      <c r="S339" s="616">
        <v>0.1</v>
      </c>
    </row>
    <row r="340" spans="1:19" s="970" customFormat="1">
      <c r="A340" s="1414"/>
      <c r="B340" s="1414"/>
      <c r="C340" s="202" t="s">
        <v>4</v>
      </c>
      <c r="D340" s="202" t="s">
        <v>8</v>
      </c>
      <c r="E340" s="616">
        <v>469</v>
      </c>
      <c r="F340" s="616">
        <v>9</v>
      </c>
      <c r="G340" s="616">
        <v>1.9</v>
      </c>
      <c r="H340" s="616" t="s">
        <v>67</v>
      </c>
      <c r="I340" s="616">
        <v>0.4</v>
      </c>
      <c r="J340" s="616">
        <v>49</v>
      </c>
      <c r="K340" s="616">
        <v>10.4</v>
      </c>
      <c r="L340" s="616">
        <v>277</v>
      </c>
      <c r="M340" s="616">
        <v>59.1</v>
      </c>
      <c r="N340" s="616">
        <v>27</v>
      </c>
      <c r="O340" s="616">
        <v>5.8</v>
      </c>
      <c r="P340" s="616">
        <v>104</v>
      </c>
      <c r="Q340" s="616">
        <v>22.2</v>
      </c>
      <c r="R340" s="616" t="s">
        <v>67</v>
      </c>
      <c r="S340" s="616">
        <v>0.2</v>
      </c>
    </row>
    <row r="341" spans="1:19" s="970" customFormat="1">
      <c r="A341" s="1414"/>
      <c r="B341" s="1414"/>
      <c r="C341" s="203"/>
      <c r="D341" s="202" t="s">
        <v>6</v>
      </c>
      <c r="E341" s="616">
        <v>31</v>
      </c>
      <c r="F341" s="616" t="s">
        <v>124</v>
      </c>
      <c r="G341" s="616" t="s">
        <v>124</v>
      </c>
      <c r="H341" s="616" t="s">
        <v>124</v>
      </c>
      <c r="I341" s="616" t="s">
        <v>124</v>
      </c>
      <c r="J341" s="616">
        <v>6</v>
      </c>
      <c r="K341" s="616">
        <v>19.399999999999999</v>
      </c>
      <c r="L341" s="616">
        <v>22</v>
      </c>
      <c r="M341" s="616">
        <v>71</v>
      </c>
      <c r="N341" s="616" t="s">
        <v>124</v>
      </c>
      <c r="O341" s="616" t="s">
        <v>124</v>
      </c>
      <c r="P341" s="616">
        <v>3</v>
      </c>
      <c r="Q341" s="616">
        <v>9.6999999999999993</v>
      </c>
      <c r="R341" s="616" t="s">
        <v>124</v>
      </c>
      <c r="S341" s="616" t="s">
        <v>124</v>
      </c>
    </row>
    <row r="342" spans="1:19" s="970" customFormat="1">
      <c r="A342" s="1414"/>
      <c r="B342" s="1414"/>
      <c r="C342" s="203"/>
      <c r="D342" s="202" t="s">
        <v>7</v>
      </c>
      <c r="E342" s="616">
        <v>500</v>
      </c>
      <c r="F342" s="616">
        <v>9</v>
      </c>
      <c r="G342" s="616">
        <v>1.8</v>
      </c>
      <c r="H342" s="616" t="s">
        <v>67</v>
      </c>
      <c r="I342" s="616">
        <v>0.4</v>
      </c>
      <c r="J342" s="616">
        <v>55</v>
      </c>
      <c r="K342" s="616">
        <v>11</v>
      </c>
      <c r="L342" s="616">
        <v>299</v>
      </c>
      <c r="M342" s="616">
        <v>59.8</v>
      </c>
      <c r="N342" s="616">
        <v>27</v>
      </c>
      <c r="O342" s="616">
        <v>5.4</v>
      </c>
      <c r="P342" s="616">
        <v>107</v>
      </c>
      <c r="Q342" s="616">
        <v>21.4</v>
      </c>
      <c r="R342" s="616" t="s">
        <v>67</v>
      </c>
      <c r="S342" s="616">
        <v>0.2</v>
      </c>
    </row>
    <row r="343" spans="1:19" s="970" customFormat="1">
      <c r="A343" s="1414"/>
      <c r="B343" s="1414"/>
      <c r="C343" s="202" t="s">
        <v>7</v>
      </c>
      <c r="D343" s="202" t="s">
        <v>8</v>
      </c>
      <c r="E343" s="616">
        <v>1228</v>
      </c>
      <c r="F343" s="616">
        <v>17</v>
      </c>
      <c r="G343" s="616">
        <v>1.4</v>
      </c>
      <c r="H343" s="616">
        <v>19</v>
      </c>
      <c r="I343" s="616">
        <v>1.5</v>
      </c>
      <c r="J343" s="616">
        <v>140</v>
      </c>
      <c r="K343" s="616">
        <v>11.4</v>
      </c>
      <c r="L343" s="616">
        <v>725</v>
      </c>
      <c r="M343" s="616">
        <v>59</v>
      </c>
      <c r="N343" s="616">
        <v>51</v>
      </c>
      <c r="O343" s="616">
        <v>4.2</v>
      </c>
      <c r="P343" s="616">
        <v>275</v>
      </c>
      <c r="Q343" s="616">
        <v>22.4</v>
      </c>
      <c r="R343" s="616" t="s">
        <v>67</v>
      </c>
      <c r="S343" s="616">
        <v>0.1</v>
      </c>
    </row>
    <row r="344" spans="1:19" s="970" customFormat="1">
      <c r="A344" s="1414"/>
      <c r="B344" s="1414"/>
      <c r="C344" s="973"/>
      <c r="D344" s="202" t="s">
        <v>6</v>
      </c>
      <c r="E344" s="616">
        <v>61</v>
      </c>
      <c r="F344" s="616" t="s">
        <v>67</v>
      </c>
      <c r="G344" s="616">
        <v>3.3</v>
      </c>
      <c r="H344" s="616">
        <v>3</v>
      </c>
      <c r="I344" s="616">
        <v>4.9000000000000004</v>
      </c>
      <c r="J344" s="616">
        <v>13</v>
      </c>
      <c r="K344" s="616">
        <v>21.3</v>
      </c>
      <c r="L344" s="616">
        <v>37</v>
      </c>
      <c r="M344" s="616">
        <v>60.7</v>
      </c>
      <c r="N344" s="616" t="s">
        <v>67</v>
      </c>
      <c r="O344" s="616">
        <v>3.3</v>
      </c>
      <c r="P344" s="616">
        <v>3</v>
      </c>
      <c r="Q344" s="616">
        <v>4.9000000000000004</v>
      </c>
      <c r="R344" s="616" t="s">
        <v>67</v>
      </c>
      <c r="S344" s="616">
        <v>1.6</v>
      </c>
    </row>
    <row r="345" spans="1:19" s="970" customFormat="1">
      <c r="A345" s="1414"/>
      <c r="B345" s="1414"/>
      <c r="C345" s="973"/>
      <c r="D345" s="202" t="s">
        <v>7</v>
      </c>
      <c r="E345" s="616">
        <v>1289</v>
      </c>
      <c r="F345" s="616">
        <v>19</v>
      </c>
      <c r="G345" s="616">
        <v>1.5</v>
      </c>
      <c r="H345" s="616">
        <v>22</v>
      </c>
      <c r="I345" s="616">
        <v>1.7</v>
      </c>
      <c r="J345" s="616">
        <v>153</v>
      </c>
      <c r="K345" s="616">
        <v>11.9</v>
      </c>
      <c r="L345" s="616">
        <v>762</v>
      </c>
      <c r="M345" s="616">
        <v>59.1</v>
      </c>
      <c r="N345" s="616">
        <v>53</v>
      </c>
      <c r="O345" s="616">
        <v>4.0999999999999996</v>
      </c>
      <c r="P345" s="616">
        <v>278</v>
      </c>
      <c r="Q345" s="616">
        <v>21.6</v>
      </c>
      <c r="R345" s="616" t="s">
        <v>67</v>
      </c>
      <c r="S345" s="616">
        <v>0.2</v>
      </c>
    </row>
    <row r="346" spans="1:19" s="970" customFormat="1" ht="15" customHeight="1">
      <c r="A346" s="1414" t="s">
        <v>651</v>
      </c>
      <c r="B346" s="1414"/>
      <c r="C346" s="202" t="s">
        <v>3</v>
      </c>
      <c r="D346" s="202" t="s">
        <v>8</v>
      </c>
      <c r="E346" s="616">
        <v>46</v>
      </c>
      <c r="F346" s="616" t="s">
        <v>124</v>
      </c>
      <c r="G346" s="616" t="s">
        <v>124</v>
      </c>
      <c r="H346" s="616" t="s">
        <v>124</v>
      </c>
      <c r="I346" s="616" t="s">
        <v>124</v>
      </c>
      <c r="J346" s="616" t="s">
        <v>67</v>
      </c>
      <c r="K346" s="616">
        <v>2.2000000000000002</v>
      </c>
      <c r="L346" s="616">
        <v>39</v>
      </c>
      <c r="M346" s="616">
        <v>84.8</v>
      </c>
      <c r="N346" s="616">
        <v>3</v>
      </c>
      <c r="O346" s="616">
        <v>6.5</v>
      </c>
      <c r="P346" s="616">
        <v>3</v>
      </c>
      <c r="Q346" s="616">
        <v>6.5</v>
      </c>
      <c r="R346" s="616" t="s">
        <v>124</v>
      </c>
      <c r="S346" s="616" t="s">
        <v>124</v>
      </c>
    </row>
    <row r="347" spans="1:19" s="970" customFormat="1">
      <c r="A347" s="1414"/>
      <c r="B347" s="1414"/>
      <c r="C347" s="203"/>
      <c r="D347" s="202" t="s">
        <v>6</v>
      </c>
      <c r="E347" s="616">
        <v>1</v>
      </c>
      <c r="F347" s="616" t="s">
        <v>124</v>
      </c>
      <c r="G347" s="616" t="s">
        <v>124</v>
      </c>
      <c r="H347" s="616" t="s">
        <v>124</v>
      </c>
      <c r="I347" s="616" t="s">
        <v>124</v>
      </c>
      <c r="J347" s="616" t="s">
        <v>124</v>
      </c>
      <c r="K347" s="616" t="s">
        <v>124</v>
      </c>
      <c r="L347" s="616" t="s">
        <v>67</v>
      </c>
      <c r="M347" s="616">
        <v>100</v>
      </c>
      <c r="N347" s="616" t="s">
        <v>124</v>
      </c>
      <c r="O347" s="616" t="s">
        <v>124</v>
      </c>
      <c r="P347" s="616" t="s">
        <v>124</v>
      </c>
      <c r="Q347" s="616" t="s">
        <v>124</v>
      </c>
      <c r="R347" s="616" t="s">
        <v>124</v>
      </c>
      <c r="S347" s="616" t="s">
        <v>124</v>
      </c>
    </row>
    <row r="348" spans="1:19" s="970" customFormat="1">
      <c r="A348" s="1414"/>
      <c r="B348" s="1414"/>
      <c r="C348" s="203"/>
      <c r="D348" s="202" t="s">
        <v>7</v>
      </c>
      <c r="E348" s="616">
        <v>47</v>
      </c>
      <c r="F348" s="616" t="s">
        <v>124</v>
      </c>
      <c r="G348" s="616" t="s">
        <v>124</v>
      </c>
      <c r="H348" s="616" t="s">
        <v>124</v>
      </c>
      <c r="I348" s="616" t="s">
        <v>124</v>
      </c>
      <c r="J348" s="616" t="s">
        <v>67</v>
      </c>
      <c r="K348" s="616">
        <v>2.1</v>
      </c>
      <c r="L348" s="616">
        <v>40</v>
      </c>
      <c r="M348" s="616">
        <v>85.1</v>
      </c>
      <c r="N348" s="616">
        <v>3</v>
      </c>
      <c r="O348" s="616">
        <v>6.4</v>
      </c>
      <c r="P348" s="616">
        <v>3</v>
      </c>
      <c r="Q348" s="616">
        <v>6.4</v>
      </c>
      <c r="R348" s="616" t="s">
        <v>124</v>
      </c>
      <c r="S348" s="616" t="s">
        <v>124</v>
      </c>
    </row>
    <row r="349" spans="1:19" s="970" customFormat="1">
      <c r="A349" s="1414"/>
      <c r="B349" s="1414"/>
      <c r="C349" s="202" t="s">
        <v>4</v>
      </c>
      <c r="D349" s="202" t="s">
        <v>8</v>
      </c>
      <c r="E349" s="616">
        <v>199</v>
      </c>
      <c r="F349" s="616" t="s">
        <v>124</v>
      </c>
      <c r="G349" s="616" t="s">
        <v>124</v>
      </c>
      <c r="H349" s="616" t="s">
        <v>124</v>
      </c>
      <c r="I349" s="616" t="s">
        <v>124</v>
      </c>
      <c r="J349" s="616" t="s">
        <v>67</v>
      </c>
      <c r="K349" s="616">
        <v>0.5</v>
      </c>
      <c r="L349" s="616">
        <v>175</v>
      </c>
      <c r="M349" s="616">
        <v>87.9</v>
      </c>
      <c r="N349" s="616">
        <v>7</v>
      </c>
      <c r="O349" s="616">
        <v>3.5</v>
      </c>
      <c r="P349" s="616">
        <v>14</v>
      </c>
      <c r="Q349" s="616">
        <v>7</v>
      </c>
      <c r="R349" s="616" t="s">
        <v>67</v>
      </c>
      <c r="S349" s="616">
        <v>1</v>
      </c>
    </row>
    <row r="350" spans="1:19" s="970" customFormat="1">
      <c r="A350" s="1414"/>
      <c r="B350" s="1414"/>
      <c r="C350" s="203"/>
      <c r="D350" s="202" t="s">
        <v>6</v>
      </c>
      <c r="E350" s="616">
        <v>6</v>
      </c>
      <c r="F350" s="616" t="s">
        <v>124</v>
      </c>
      <c r="G350" s="616" t="s">
        <v>124</v>
      </c>
      <c r="H350" s="616" t="s">
        <v>124</v>
      </c>
      <c r="I350" s="616" t="s">
        <v>124</v>
      </c>
      <c r="J350" s="616" t="s">
        <v>124</v>
      </c>
      <c r="K350" s="616" t="s">
        <v>124</v>
      </c>
      <c r="L350" s="616">
        <v>6</v>
      </c>
      <c r="M350" s="616">
        <v>100</v>
      </c>
      <c r="N350" s="616" t="s">
        <v>124</v>
      </c>
      <c r="O350" s="616" t="s">
        <v>124</v>
      </c>
      <c r="P350" s="616" t="s">
        <v>124</v>
      </c>
      <c r="Q350" s="616" t="s">
        <v>124</v>
      </c>
      <c r="R350" s="616" t="s">
        <v>124</v>
      </c>
      <c r="S350" s="616" t="s">
        <v>124</v>
      </c>
    </row>
    <row r="351" spans="1:19" s="970" customFormat="1">
      <c r="A351" s="1414"/>
      <c r="B351" s="1414"/>
      <c r="C351" s="203"/>
      <c r="D351" s="202" t="s">
        <v>7</v>
      </c>
      <c r="E351" s="616">
        <v>205</v>
      </c>
      <c r="F351" s="616" t="s">
        <v>124</v>
      </c>
      <c r="G351" s="616" t="s">
        <v>124</v>
      </c>
      <c r="H351" s="616" t="s">
        <v>124</v>
      </c>
      <c r="I351" s="616" t="s">
        <v>124</v>
      </c>
      <c r="J351" s="616" t="s">
        <v>67</v>
      </c>
      <c r="K351" s="616">
        <v>0.5</v>
      </c>
      <c r="L351" s="616">
        <v>181</v>
      </c>
      <c r="M351" s="616">
        <v>88.3</v>
      </c>
      <c r="N351" s="616">
        <v>7</v>
      </c>
      <c r="O351" s="616">
        <v>3.4</v>
      </c>
      <c r="P351" s="616">
        <v>14</v>
      </c>
      <c r="Q351" s="616">
        <v>6.8</v>
      </c>
      <c r="R351" s="616" t="s">
        <v>67</v>
      </c>
      <c r="S351" s="616">
        <v>1</v>
      </c>
    </row>
    <row r="352" spans="1:19" s="970" customFormat="1">
      <c r="A352" s="1414"/>
      <c r="B352" s="1414"/>
      <c r="C352" s="202" t="s">
        <v>7</v>
      </c>
      <c r="D352" s="202" t="s">
        <v>8</v>
      </c>
      <c r="E352" s="616">
        <v>245</v>
      </c>
      <c r="F352" s="616" t="s">
        <v>124</v>
      </c>
      <c r="G352" s="616" t="s">
        <v>124</v>
      </c>
      <c r="H352" s="616" t="s">
        <v>124</v>
      </c>
      <c r="I352" s="616" t="s">
        <v>124</v>
      </c>
      <c r="J352" s="616" t="s">
        <v>67</v>
      </c>
      <c r="K352" s="616">
        <v>0.8</v>
      </c>
      <c r="L352" s="616">
        <v>214</v>
      </c>
      <c r="M352" s="616">
        <v>87.3</v>
      </c>
      <c r="N352" s="616">
        <v>10</v>
      </c>
      <c r="O352" s="616">
        <v>4.0999999999999996</v>
      </c>
      <c r="P352" s="616">
        <v>17</v>
      </c>
      <c r="Q352" s="616">
        <v>6.9</v>
      </c>
      <c r="R352" s="616" t="s">
        <v>67</v>
      </c>
      <c r="S352" s="616">
        <v>0.8</v>
      </c>
    </row>
    <row r="353" spans="1:19" s="970" customFormat="1">
      <c r="A353" s="1414"/>
      <c r="B353" s="1414"/>
      <c r="C353" s="973"/>
      <c r="D353" s="202" t="s">
        <v>6</v>
      </c>
      <c r="E353" s="616">
        <v>7</v>
      </c>
      <c r="F353" s="616" t="s">
        <v>124</v>
      </c>
      <c r="G353" s="616" t="s">
        <v>124</v>
      </c>
      <c r="H353" s="616" t="s">
        <v>124</v>
      </c>
      <c r="I353" s="616" t="s">
        <v>124</v>
      </c>
      <c r="J353" s="616" t="s">
        <v>124</v>
      </c>
      <c r="K353" s="616" t="s">
        <v>124</v>
      </c>
      <c r="L353" s="616">
        <v>7</v>
      </c>
      <c r="M353" s="616">
        <v>100</v>
      </c>
      <c r="N353" s="616" t="s">
        <v>124</v>
      </c>
      <c r="O353" s="616" t="s">
        <v>124</v>
      </c>
      <c r="P353" s="616" t="s">
        <v>124</v>
      </c>
      <c r="Q353" s="616" t="s">
        <v>124</v>
      </c>
      <c r="R353" s="616" t="s">
        <v>124</v>
      </c>
      <c r="S353" s="616" t="s">
        <v>124</v>
      </c>
    </row>
    <row r="354" spans="1:19" s="970" customFormat="1">
      <c r="A354" s="1414"/>
      <c r="B354" s="1414"/>
      <c r="C354" s="973"/>
      <c r="D354" s="202" t="s">
        <v>7</v>
      </c>
      <c r="E354" s="616">
        <v>252</v>
      </c>
      <c r="F354" s="616" t="s">
        <v>124</v>
      </c>
      <c r="G354" s="616" t="s">
        <v>124</v>
      </c>
      <c r="H354" s="616" t="s">
        <v>124</v>
      </c>
      <c r="I354" s="616" t="s">
        <v>124</v>
      </c>
      <c r="J354" s="616" t="s">
        <v>67</v>
      </c>
      <c r="K354" s="616">
        <v>0.8</v>
      </c>
      <c r="L354" s="616">
        <v>221</v>
      </c>
      <c r="M354" s="616">
        <v>87.7</v>
      </c>
      <c r="N354" s="616">
        <v>10</v>
      </c>
      <c r="O354" s="616">
        <v>4</v>
      </c>
      <c r="P354" s="616">
        <v>17</v>
      </c>
      <c r="Q354" s="616">
        <v>6.7</v>
      </c>
      <c r="R354" s="616" t="s">
        <v>67</v>
      </c>
      <c r="S354" s="616">
        <v>0.8</v>
      </c>
    </row>
    <row r="355" spans="1:19" s="970" customFormat="1" ht="15" customHeight="1">
      <c r="A355" s="1414" t="s">
        <v>650</v>
      </c>
      <c r="B355" s="1414"/>
      <c r="C355" s="202" t="s">
        <v>3</v>
      </c>
      <c r="D355" s="202" t="s">
        <v>8</v>
      </c>
      <c r="E355" s="616">
        <v>356</v>
      </c>
      <c r="F355" s="616">
        <v>14</v>
      </c>
      <c r="G355" s="616">
        <v>3.9</v>
      </c>
      <c r="H355" s="616">
        <v>48</v>
      </c>
      <c r="I355" s="616">
        <v>13.5</v>
      </c>
      <c r="J355" s="616">
        <v>128</v>
      </c>
      <c r="K355" s="616">
        <v>36</v>
      </c>
      <c r="L355" s="616">
        <v>164</v>
      </c>
      <c r="M355" s="616">
        <v>46.1</v>
      </c>
      <c r="N355" s="616" t="s">
        <v>124</v>
      </c>
      <c r="O355" s="616" t="s">
        <v>124</v>
      </c>
      <c r="P355" s="616" t="s">
        <v>124</v>
      </c>
      <c r="Q355" s="616" t="s">
        <v>124</v>
      </c>
      <c r="R355" s="616" t="s">
        <v>67</v>
      </c>
      <c r="S355" s="616">
        <v>0.6</v>
      </c>
    </row>
    <row r="356" spans="1:19" s="970" customFormat="1">
      <c r="A356" s="1414"/>
      <c r="B356" s="1414"/>
      <c r="C356" s="203"/>
      <c r="D356" s="202" t="s">
        <v>6</v>
      </c>
      <c r="E356" s="616">
        <v>56</v>
      </c>
      <c r="F356" s="616" t="s">
        <v>67</v>
      </c>
      <c r="G356" s="616">
        <v>3.6</v>
      </c>
      <c r="H356" s="616">
        <v>16</v>
      </c>
      <c r="I356" s="616">
        <v>28.6</v>
      </c>
      <c r="J356" s="616">
        <v>22</v>
      </c>
      <c r="K356" s="616">
        <v>39.299999999999997</v>
      </c>
      <c r="L356" s="616">
        <v>16</v>
      </c>
      <c r="M356" s="616">
        <v>28.6</v>
      </c>
      <c r="N356" s="616" t="s">
        <v>124</v>
      </c>
      <c r="O356" s="616" t="s">
        <v>124</v>
      </c>
      <c r="P356" s="616" t="s">
        <v>124</v>
      </c>
      <c r="Q356" s="616" t="s">
        <v>124</v>
      </c>
      <c r="R356" s="616" t="s">
        <v>124</v>
      </c>
      <c r="S356" s="616" t="s">
        <v>124</v>
      </c>
    </row>
    <row r="357" spans="1:19" s="970" customFormat="1">
      <c r="A357" s="1414"/>
      <c r="B357" s="1414"/>
      <c r="C357" s="203"/>
      <c r="D357" s="202" t="s">
        <v>7</v>
      </c>
      <c r="E357" s="616">
        <v>412</v>
      </c>
      <c r="F357" s="616">
        <v>16</v>
      </c>
      <c r="G357" s="616">
        <v>3.9</v>
      </c>
      <c r="H357" s="616">
        <v>64</v>
      </c>
      <c r="I357" s="616">
        <v>15.5</v>
      </c>
      <c r="J357" s="616">
        <v>150</v>
      </c>
      <c r="K357" s="616">
        <v>36.4</v>
      </c>
      <c r="L357" s="616">
        <v>180</v>
      </c>
      <c r="M357" s="616">
        <v>43.7</v>
      </c>
      <c r="N357" s="616" t="s">
        <v>124</v>
      </c>
      <c r="O357" s="616" t="s">
        <v>124</v>
      </c>
      <c r="P357" s="616" t="s">
        <v>124</v>
      </c>
      <c r="Q357" s="616" t="s">
        <v>124</v>
      </c>
      <c r="R357" s="616" t="s">
        <v>67</v>
      </c>
      <c r="S357" s="616">
        <v>0.5</v>
      </c>
    </row>
    <row r="358" spans="1:19" s="970" customFormat="1">
      <c r="A358" s="1414"/>
      <c r="B358" s="1414"/>
      <c r="C358" s="202" t="s">
        <v>4</v>
      </c>
      <c r="D358" s="202" t="s">
        <v>8</v>
      </c>
      <c r="E358" s="616">
        <v>277</v>
      </c>
      <c r="F358" s="616">
        <v>6</v>
      </c>
      <c r="G358" s="616">
        <v>2.2000000000000002</v>
      </c>
      <c r="H358" s="616">
        <v>15</v>
      </c>
      <c r="I358" s="616">
        <v>5.4</v>
      </c>
      <c r="J358" s="616">
        <v>79</v>
      </c>
      <c r="K358" s="616">
        <v>28.5</v>
      </c>
      <c r="L358" s="616">
        <v>176</v>
      </c>
      <c r="M358" s="616">
        <v>63.5</v>
      </c>
      <c r="N358" s="616" t="s">
        <v>124</v>
      </c>
      <c r="O358" s="616" t="s">
        <v>124</v>
      </c>
      <c r="P358" s="616" t="s">
        <v>124</v>
      </c>
      <c r="Q358" s="616" t="s">
        <v>124</v>
      </c>
      <c r="R358" s="616" t="s">
        <v>67</v>
      </c>
      <c r="S358" s="616">
        <v>0.4</v>
      </c>
    </row>
    <row r="359" spans="1:19" s="970" customFormat="1">
      <c r="A359" s="1414"/>
      <c r="B359" s="1414"/>
      <c r="C359" s="203"/>
      <c r="D359" s="202" t="s">
        <v>6</v>
      </c>
      <c r="E359" s="616">
        <v>42</v>
      </c>
      <c r="F359" s="616">
        <v>4</v>
      </c>
      <c r="G359" s="616">
        <v>9.5</v>
      </c>
      <c r="H359" s="616" t="s">
        <v>67</v>
      </c>
      <c r="I359" s="616">
        <v>2.4</v>
      </c>
      <c r="J359" s="616">
        <v>19</v>
      </c>
      <c r="K359" s="616">
        <v>45.2</v>
      </c>
      <c r="L359" s="616">
        <v>18</v>
      </c>
      <c r="M359" s="616">
        <v>42.9</v>
      </c>
      <c r="N359" s="616" t="s">
        <v>124</v>
      </c>
      <c r="O359" s="616" t="s">
        <v>124</v>
      </c>
      <c r="P359" s="616" t="s">
        <v>124</v>
      </c>
      <c r="Q359" s="616" t="s">
        <v>124</v>
      </c>
      <c r="R359" s="616" t="s">
        <v>124</v>
      </c>
      <c r="S359" s="616" t="s">
        <v>124</v>
      </c>
    </row>
    <row r="360" spans="1:19" s="970" customFormat="1">
      <c r="A360" s="1414"/>
      <c r="B360" s="1414"/>
      <c r="C360" s="203"/>
      <c r="D360" s="202" t="s">
        <v>7</v>
      </c>
      <c r="E360" s="616">
        <v>319</v>
      </c>
      <c r="F360" s="616">
        <v>10</v>
      </c>
      <c r="G360" s="616">
        <v>3.1</v>
      </c>
      <c r="H360" s="616">
        <v>16</v>
      </c>
      <c r="I360" s="616">
        <v>5</v>
      </c>
      <c r="J360" s="616">
        <v>98</v>
      </c>
      <c r="K360" s="616">
        <v>30.7</v>
      </c>
      <c r="L360" s="616">
        <v>194</v>
      </c>
      <c r="M360" s="616">
        <v>60.8</v>
      </c>
      <c r="N360" s="616" t="s">
        <v>124</v>
      </c>
      <c r="O360" s="616" t="s">
        <v>124</v>
      </c>
      <c r="P360" s="616" t="s">
        <v>124</v>
      </c>
      <c r="Q360" s="616" t="s">
        <v>124</v>
      </c>
      <c r="R360" s="616" t="s">
        <v>67</v>
      </c>
      <c r="S360" s="616">
        <v>0.3</v>
      </c>
    </row>
    <row r="361" spans="1:19" s="970" customFormat="1">
      <c r="A361" s="1414"/>
      <c r="B361" s="1414"/>
      <c r="C361" s="202" t="s">
        <v>7</v>
      </c>
      <c r="D361" s="202" t="s">
        <v>8</v>
      </c>
      <c r="E361" s="616">
        <v>633</v>
      </c>
      <c r="F361" s="616">
        <v>20</v>
      </c>
      <c r="G361" s="616">
        <v>3.2</v>
      </c>
      <c r="H361" s="616">
        <v>63</v>
      </c>
      <c r="I361" s="616">
        <v>10</v>
      </c>
      <c r="J361" s="616">
        <v>207</v>
      </c>
      <c r="K361" s="616">
        <v>32.700000000000003</v>
      </c>
      <c r="L361" s="616">
        <v>340</v>
      </c>
      <c r="M361" s="616">
        <v>53.7</v>
      </c>
      <c r="N361" s="616" t="s">
        <v>124</v>
      </c>
      <c r="O361" s="616" t="s">
        <v>124</v>
      </c>
      <c r="P361" s="616" t="s">
        <v>124</v>
      </c>
      <c r="Q361" s="616" t="s">
        <v>124</v>
      </c>
      <c r="R361" s="616">
        <v>3</v>
      </c>
      <c r="S361" s="616">
        <v>0.5</v>
      </c>
    </row>
    <row r="362" spans="1:19" s="970" customFormat="1">
      <c r="A362" s="1414"/>
      <c r="B362" s="1414"/>
      <c r="C362" s="973"/>
      <c r="D362" s="202" t="s">
        <v>6</v>
      </c>
      <c r="E362" s="616">
        <v>98</v>
      </c>
      <c r="F362" s="616">
        <v>6</v>
      </c>
      <c r="G362" s="616">
        <v>6.1</v>
      </c>
      <c r="H362" s="616">
        <v>17</v>
      </c>
      <c r="I362" s="616">
        <v>17.3</v>
      </c>
      <c r="J362" s="616">
        <v>41</v>
      </c>
      <c r="K362" s="616">
        <v>41.8</v>
      </c>
      <c r="L362" s="616">
        <v>34</v>
      </c>
      <c r="M362" s="616">
        <v>34.700000000000003</v>
      </c>
      <c r="N362" s="616" t="s">
        <v>124</v>
      </c>
      <c r="O362" s="616" t="s">
        <v>124</v>
      </c>
      <c r="P362" s="616" t="s">
        <v>124</v>
      </c>
      <c r="Q362" s="616" t="s">
        <v>124</v>
      </c>
      <c r="R362" s="616" t="s">
        <v>124</v>
      </c>
      <c r="S362" s="616" t="s">
        <v>124</v>
      </c>
    </row>
    <row r="363" spans="1:19" s="970" customFormat="1">
      <c r="A363" s="1414"/>
      <c r="B363" s="1414"/>
      <c r="C363" s="973"/>
      <c r="D363" s="202" t="s">
        <v>7</v>
      </c>
      <c r="E363" s="616">
        <v>731</v>
      </c>
      <c r="F363" s="616">
        <v>26</v>
      </c>
      <c r="G363" s="616">
        <v>3.6</v>
      </c>
      <c r="H363" s="616">
        <v>80</v>
      </c>
      <c r="I363" s="616">
        <v>10.9</v>
      </c>
      <c r="J363" s="616">
        <v>248</v>
      </c>
      <c r="K363" s="616">
        <v>33.9</v>
      </c>
      <c r="L363" s="616">
        <v>374</v>
      </c>
      <c r="M363" s="616">
        <v>51.2</v>
      </c>
      <c r="N363" s="616" t="s">
        <v>124</v>
      </c>
      <c r="O363" s="616" t="s">
        <v>124</v>
      </c>
      <c r="P363" s="616" t="s">
        <v>124</v>
      </c>
      <c r="Q363" s="616" t="s">
        <v>124</v>
      </c>
      <c r="R363" s="616">
        <v>3</v>
      </c>
      <c r="S363" s="616">
        <v>0.4</v>
      </c>
    </row>
    <row r="364" spans="1:19" s="970" customFormat="1" ht="15" customHeight="1">
      <c r="A364" s="1414" t="s">
        <v>652</v>
      </c>
      <c r="B364" s="1414"/>
      <c r="C364" s="202" t="s">
        <v>3</v>
      </c>
      <c r="D364" s="202" t="s">
        <v>8</v>
      </c>
      <c r="E364" s="616">
        <v>182</v>
      </c>
      <c r="F364" s="616" t="s">
        <v>124</v>
      </c>
      <c r="G364" s="616" t="s">
        <v>124</v>
      </c>
      <c r="H364" s="616" t="s">
        <v>124</v>
      </c>
      <c r="I364" s="616" t="s">
        <v>124</v>
      </c>
      <c r="J364" s="616" t="s">
        <v>124</v>
      </c>
      <c r="K364" s="616" t="s">
        <v>124</v>
      </c>
      <c r="L364" s="616">
        <v>182</v>
      </c>
      <c r="M364" s="616">
        <v>100</v>
      </c>
      <c r="N364" s="616" t="s">
        <v>124</v>
      </c>
      <c r="O364" s="616" t="s">
        <v>124</v>
      </c>
      <c r="P364" s="616" t="s">
        <v>124</v>
      </c>
      <c r="Q364" s="616" t="s">
        <v>124</v>
      </c>
      <c r="R364" s="616" t="s">
        <v>124</v>
      </c>
      <c r="S364" s="616" t="s">
        <v>124</v>
      </c>
    </row>
    <row r="365" spans="1:19" s="970" customFormat="1">
      <c r="A365" s="1414"/>
      <c r="B365" s="1414"/>
      <c r="C365" s="203"/>
      <c r="D365" s="202" t="s">
        <v>6</v>
      </c>
      <c r="E365" s="616">
        <v>5</v>
      </c>
      <c r="F365" s="616" t="s">
        <v>124</v>
      </c>
      <c r="G365" s="616" t="s">
        <v>124</v>
      </c>
      <c r="H365" s="616" t="s">
        <v>124</v>
      </c>
      <c r="I365" s="616" t="s">
        <v>124</v>
      </c>
      <c r="J365" s="616" t="s">
        <v>124</v>
      </c>
      <c r="K365" s="616" t="s">
        <v>124</v>
      </c>
      <c r="L365" s="616">
        <v>5</v>
      </c>
      <c r="M365" s="616">
        <v>100</v>
      </c>
      <c r="N365" s="616" t="s">
        <v>124</v>
      </c>
      <c r="O365" s="616" t="s">
        <v>124</v>
      </c>
      <c r="P365" s="616" t="s">
        <v>124</v>
      </c>
      <c r="Q365" s="616" t="s">
        <v>124</v>
      </c>
      <c r="R365" s="616" t="s">
        <v>124</v>
      </c>
      <c r="S365" s="616" t="s">
        <v>124</v>
      </c>
    </row>
    <row r="366" spans="1:19" s="970" customFormat="1">
      <c r="A366" s="1414"/>
      <c r="B366" s="1414"/>
      <c r="C366" s="203"/>
      <c r="D366" s="202" t="s">
        <v>7</v>
      </c>
      <c r="E366" s="616">
        <v>187</v>
      </c>
      <c r="F366" s="616" t="s">
        <v>124</v>
      </c>
      <c r="G366" s="616" t="s">
        <v>124</v>
      </c>
      <c r="H366" s="616" t="s">
        <v>124</v>
      </c>
      <c r="I366" s="616" t="s">
        <v>124</v>
      </c>
      <c r="J366" s="616" t="s">
        <v>124</v>
      </c>
      <c r="K366" s="616" t="s">
        <v>124</v>
      </c>
      <c r="L366" s="616">
        <v>187</v>
      </c>
      <c r="M366" s="616">
        <v>100</v>
      </c>
      <c r="N366" s="616" t="s">
        <v>124</v>
      </c>
      <c r="O366" s="616" t="s">
        <v>124</v>
      </c>
      <c r="P366" s="616" t="s">
        <v>124</v>
      </c>
      <c r="Q366" s="616" t="s">
        <v>124</v>
      </c>
      <c r="R366" s="616" t="s">
        <v>124</v>
      </c>
      <c r="S366" s="616" t="s">
        <v>124</v>
      </c>
    </row>
    <row r="367" spans="1:19" s="970" customFormat="1">
      <c r="A367" s="1414"/>
      <c r="B367" s="1414"/>
      <c r="C367" s="202" t="s">
        <v>4</v>
      </c>
      <c r="D367" s="202" t="s">
        <v>8</v>
      </c>
      <c r="E367" s="616">
        <v>117</v>
      </c>
      <c r="F367" s="616" t="s">
        <v>124</v>
      </c>
      <c r="G367" s="616" t="s">
        <v>124</v>
      </c>
      <c r="H367" s="616" t="s">
        <v>124</v>
      </c>
      <c r="I367" s="616" t="s">
        <v>124</v>
      </c>
      <c r="J367" s="616" t="s">
        <v>124</v>
      </c>
      <c r="K367" s="616" t="s">
        <v>124</v>
      </c>
      <c r="L367" s="616">
        <v>117</v>
      </c>
      <c r="M367" s="616">
        <v>100</v>
      </c>
      <c r="N367" s="616" t="s">
        <v>124</v>
      </c>
      <c r="O367" s="616" t="s">
        <v>124</v>
      </c>
      <c r="P367" s="616" t="s">
        <v>124</v>
      </c>
      <c r="Q367" s="616" t="s">
        <v>124</v>
      </c>
      <c r="R367" s="616" t="s">
        <v>124</v>
      </c>
      <c r="S367" s="616" t="s">
        <v>124</v>
      </c>
    </row>
    <row r="368" spans="1:19" s="970" customFormat="1">
      <c r="A368" s="1414"/>
      <c r="B368" s="1414"/>
      <c r="C368" s="203"/>
      <c r="D368" s="202" t="s">
        <v>6</v>
      </c>
      <c r="E368" s="616">
        <v>7</v>
      </c>
      <c r="F368" s="616" t="s">
        <v>124</v>
      </c>
      <c r="G368" s="616" t="s">
        <v>124</v>
      </c>
      <c r="H368" s="616" t="s">
        <v>124</v>
      </c>
      <c r="I368" s="616" t="s">
        <v>124</v>
      </c>
      <c r="J368" s="616" t="s">
        <v>124</v>
      </c>
      <c r="K368" s="616" t="s">
        <v>124</v>
      </c>
      <c r="L368" s="616">
        <v>7</v>
      </c>
      <c r="M368" s="616">
        <v>100</v>
      </c>
      <c r="N368" s="616" t="s">
        <v>124</v>
      </c>
      <c r="O368" s="616" t="s">
        <v>124</v>
      </c>
      <c r="P368" s="616" t="s">
        <v>124</v>
      </c>
      <c r="Q368" s="616" t="s">
        <v>124</v>
      </c>
      <c r="R368" s="616" t="s">
        <v>124</v>
      </c>
      <c r="S368" s="616" t="s">
        <v>124</v>
      </c>
    </row>
    <row r="369" spans="1:19" s="970" customFormat="1">
      <c r="A369" s="1414"/>
      <c r="B369" s="1414"/>
      <c r="C369" s="203"/>
      <c r="D369" s="202" t="s">
        <v>7</v>
      </c>
      <c r="E369" s="616">
        <v>124</v>
      </c>
      <c r="F369" s="616" t="s">
        <v>124</v>
      </c>
      <c r="G369" s="616" t="s">
        <v>124</v>
      </c>
      <c r="H369" s="616" t="s">
        <v>124</v>
      </c>
      <c r="I369" s="616" t="s">
        <v>124</v>
      </c>
      <c r="J369" s="616" t="s">
        <v>124</v>
      </c>
      <c r="K369" s="616" t="s">
        <v>124</v>
      </c>
      <c r="L369" s="616">
        <v>124</v>
      </c>
      <c r="M369" s="616">
        <v>100</v>
      </c>
      <c r="N369" s="616" t="s">
        <v>124</v>
      </c>
      <c r="O369" s="616" t="s">
        <v>124</v>
      </c>
      <c r="P369" s="616" t="s">
        <v>124</v>
      </c>
      <c r="Q369" s="616" t="s">
        <v>124</v>
      </c>
      <c r="R369" s="616" t="s">
        <v>124</v>
      </c>
      <c r="S369" s="616" t="s">
        <v>124</v>
      </c>
    </row>
    <row r="370" spans="1:19" s="970" customFormat="1">
      <c r="A370" s="1414"/>
      <c r="B370" s="1414"/>
      <c r="C370" s="202" t="s">
        <v>7</v>
      </c>
      <c r="D370" s="202" t="s">
        <v>8</v>
      </c>
      <c r="E370" s="616">
        <v>299</v>
      </c>
      <c r="F370" s="616" t="s">
        <v>124</v>
      </c>
      <c r="G370" s="616" t="s">
        <v>124</v>
      </c>
      <c r="H370" s="616" t="s">
        <v>124</v>
      </c>
      <c r="I370" s="616" t="s">
        <v>124</v>
      </c>
      <c r="J370" s="616" t="s">
        <v>124</v>
      </c>
      <c r="K370" s="616" t="s">
        <v>124</v>
      </c>
      <c r="L370" s="616">
        <v>299</v>
      </c>
      <c r="M370" s="616">
        <v>100</v>
      </c>
      <c r="N370" s="616" t="s">
        <v>124</v>
      </c>
      <c r="O370" s="616" t="s">
        <v>124</v>
      </c>
      <c r="P370" s="616" t="s">
        <v>124</v>
      </c>
      <c r="Q370" s="616" t="s">
        <v>124</v>
      </c>
      <c r="R370" s="616" t="s">
        <v>124</v>
      </c>
      <c r="S370" s="616" t="s">
        <v>124</v>
      </c>
    </row>
    <row r="371" spans="1:19" s="970" customFormat="1">
      <c r="A371" s="1414"/>
      <c r="B371" s="1414"/>
      <c r="C371" s="973"/>
      <c r="D371" s="202" t="s">
        <v>6</v>
      </c>
      <c r="E371" s="616">
        <v>12</v>
      </c>
      <c r="F371" s="616" t="s">
        <v>124</v>
      </c>
      <c r="G371" s="616" t="s">
        <v>124</v>
      </c>
      <c r="H371" s="616" t="s">
        <v>124</v>
      </c>
      <c r="I371" s="616" t="s">
        <v>124</v>
      </c>
      <c r="J371" s="616" t="s">
        <v>124</v>
      </c>
      <c r="K371" s="616" t="s">
        <v>124</v>
      </c>
      <c r="L371" s="616">
        <v>12</v>
      </c>
      <c r="M371" s="616">
        <v>100</v>
      </c>
      <c r="N371" s="616" t="s">
        <v>124</v>
      </c>
      <c r="O371" s="616" t="s">
        <v>124</v>
      </c>
      <c r="P371" s="616" t="s">
        <v>124</v>
      </c>
      <c r="Q371" s="616" t="s">
        <v>124</v>
      </c>
      <c r="R371" s="616" t="s">
        <v>124</v>
      </c>
      <c r="S371" s="616" t="s">
        <v>124</v>
      </c>
    </row>
    <row r="372" spans="1:19" s="970" customFormat="1">
      <c r="A372" s="1414"/>
      <c r="B372" s="1414"/>
      <c r="C372" s="973"/>
      <c r="D372" s="202" t="s">
        <v>7</v>
      </c>
      <c r="E372" s="616">
        <v>311</v>
      </c>
      <c r="F372" s="616" t="s">
        <v>124</v>
      </c>
      <c r="G372" s="616" t="s">
        <v>124</v>
      </c>
      <c r="H372" s="616" t="s">
        <v>124</v>
      </c>
      <c r="I372" s="616" t="s">
        <v>124</v>
      </c>
      <c r="J372" s="616" t="s">
        <v>124</v>
      </c>
      <c r="K372" s="616" t="s">
        <v>124</v>
      </c>
      <c r="L372" s="616">
        <v>311</v>
      </c>
      <c r="M372" s="616">
        <v>100</v>
      </c>
      <c r="N372" s="616" t="s">
        <v>124</v>
      </c>
      <c r="O372" s="616" t="s">
        <v>124</v>
      </c>
      <c r="P372" s="616" t="s">
        <v>124</v>
      </c>
      <c r="Q372" s="616" t="s">
        <v>124</v>
      </c>
      <c r="R372" s="616" t="s">
        <v>124</v>
      </c>
      <c r="S372" s="616" t="s">
        <v>124</v>
      </c>
    </row>
    <row r="373" spans="1:19" s="970" customFormat="1" ht="15" customHeight="1">
      <c r="A373" s="1414" t="s">
        <v>545</v>
      </c>
      <c r="B373" s="1414"/>
      <c r="C373" s="202" t="s">
        <v>3</v>
      </c>
      <c r="D373" s="202" t="s">
        <v>8</v>
      </c>
      <c r="E373" s="616">
        <v>114</v>
      </c>
      <c r="F373" s="616" t="s">
        <v>124</v>
      </c>
      <c r="G373" s="616" t="s">
        <v>124</v>
      </c>
      <c r="H373" s="616" t="s">
        <v>124</v>
      </c>
      <c r="I373" s="616" t="s">
        <v>124</v>
      </c>
      <c r="J373" s="616" t="s">
        <v>124</v>
      </c>
      <c r="K373" s="616" t="s">
        <v>124</v>
      </c>
      <c r="L373" s="616">
        <v>104</v>
      </c>
      <c r="M373" s="616">
        <v>91.2</v>
      </c>
      <c r="N373" s="616">
        <v>7</v>
      </c>
      <c r="O373" s="616">
        <v>6.1</v>
      </c>
      <c r="P373" s="616">
        <v>3</v>
      </c>
      <c r="Q373" s="616">
        <v>2.6</v>
      </c>
      <c r="R373" s="616" t="s">
        <v>124</v>
      </c>
      <c r="S373" s="616" t="s">
        <v>124</v>
      </c>
    </row>
    <row r="374" spans="1:19" s="970" customFormat="1">
      <c r="A374" s="1414"/>
      <c r="B374" s="1414"/>
      <c r="C374" s="203"/>
      <c r="D374" s="202" t="s">
        <v>6</v>
      </c>
      <c r="E374" s="616">
        <v>7</v>
      </c>
      <c r="F374" s="616" t="s">
        <v>124</v>
      </c>
      <c r="G374" s="616" t="s">
        <v>124</v>
      </c>
      <c r="H374" s="616" t="s">
        <v>124</v>
      </c>
      <c r="I374" s="616" t="s">
        <v>124</v>
      </c>
      <c r="J374" s="616" t="s">
        <v>124</v>
      </c>
      <c r="K374" s="616" t="s">
        <v>124</v>
      </c>
      <c r="L374" s="616">
        <v>7</v>
      </c>
      <c r="M374" s="616">
        <v>100</v>
      </c>
      <c r="N374" s="616" t="s">
        <v>124</v>
      </c>
      <c r="O374" s="616" t="s">
        <v>124</v>
      </c>
      <c r="P374" s="616" t="s">
        <v>124</v>
      </c>
      <c r="Q374" s="616" t="s">
        <v>124</v>
      </c>
      <c r="R374" s="616" t="s">
        <v>124</v>
      </c>
      <c r="S374" s="616" t="s">
        <v>124</v>
      </c>
    </row>
    <row r="375" spans="1:19" s="970" customFormat="1">
      <c r="A375" s="1414"/>
      <c r="B375" s="1414"/>
      <c r="C375" s="203"/>
      <c r="D375" s="202" t="s">
        <v>7</v>
      </c>
      <c r="E375" s="616">
        <v>121</v>
      </c>
      <c r="F375" s="616" t="s">
        <v>124</v>
      </c>
      <c r="G375" s="616" t="s">
        <v>124</v>
      </c>
      <c r="H375" s="616" t="s">
        <v>124</v>
      </c>
      <c r="I375" s="616" t="s">
        <v>124</v>
      </c>
      <c r="J375" s="616" t="s">
        <v>124</v>
      </c>
      <c r="K375" s="616" t="s">
        <v>124</v>
      </c>
      <c r="L375" s="616">
        <v>111</v>
      </c>
      <c r="M375" s="616">
        <v>91.7</v>
      </c>
      <c r="N375" s="616">
        <v>7</v>
      </c>
      <c r="O375" s="616">
        <v>5.8</v>
      </c>
      <c r="P375" s="616">
        <v>3</v>
      </c>
      <c r="Q375" s="616">
        <v>2.5</v>
      </c>
      <c r="R375" s="616" t="s">
        <v>124</v>
      </c>
      <c r="S375" s="616" t="s">
        <v>124</v>
      </c>
    </row>
    <row r="376" spans="1:19" s="970" customFormat="1">
      <c r="A376" s="1414"/>
      <c r="B376" s="1414"/>
      <c r="C376" s="202" t="s">
        <v>4</v>
      </c>
      <c r="D376" s="202" t="s">
        <v>8</v>
      </c>
      <c r="E376" s="616">
        <v>26</v>
      </c>
      <c r="F376" s="616" t="s">
        <v>124</v>
      </c>
      <c r="G376" s="616" t="s">
        <v>124</v>
      </c>
      <c r="H376" s="616" t="s">
        <v>124</v>
      </c>
      <c r="I376" s="616" t="s">
        <v>124</v>
      </c>
      <c r="J376" s="616" t="s">
        <v>124</v>
      </c>
      <c r="K376" s="616" t="s">
        <v>124</v>
      </c>
      <c r="L376" s="616">
        <v>23</v>
      </c>
      <c r="M376" s="616">
        <v>88.5</v>
      </c>
      <c r="N376" s="616" t="s">
        <v>67</v>
      </c>
      <c r="O376" s="616">
        <v>3.8</v>
      </c>
      <c r="P376" s="616" t="s">
        <v>67</v>
      </c>
      <c r="Q376" s="616">
        <v>7.7</v>
      </c>
      <c r="R376" s="616" t="s">
        <v>124</v>
      </c>
      <c r="S376" s="616" t="s">
        <v>124</v>
      </c>
    </row>
    <row r="377" spans="1:19" s="970" customFormat="1">
      <c r="A377" s="1414"/>
      <c r="B377" s="1414"/>
      <c r="C377" s="203"/>
      <c r="D377" s="202" t="s">
        <v>6</v>
      </c>
      <c r="E377" s="616">
        <v>2</v>
      </c>
      <c r="F377" s="616" t="s">
        <v>124</v>
      </c>
      <c r="G377" s="616" t="s">
        <v>124</v>
      </c>
      <c r="H377" s="616" t="s">
        <v>124</v>
      </c>
      <c r="I377" s="616" t="s">
        <v>124</v>
      </c>
      <c r="J377" s="616" t="s">
        <v>124</v>
      </c>
      <c r="K377" s="616" t="s">
        <v>124</v>
      </c>
      <c r="L377" s="616" t="s">
        <v>67</v>
      </c>
      <c r="M377" s="616">
        <v>50</v>
      </c>
      <c r="N377" s="616" t="s">
        <v>124</v>
      </c>
      <c r="O377" s="616" t="s">
        <v>124</v>
      </c>
      <c r="P377" s="616" t="s">
        <v>67</v>
      </c>
      <c r="Q377" s="616">
        <v>50</v>
      </c>
      <c r="R377" s="616" t="s">
        <v>124</v>
      </c>
      <c r="S377" s="616" t="s">
        <v>124</v>
      </c>
    </row>
    <row r="378" spans="1:19" s="970" customFormat="1">
      <c r="A378" s="1414"/>
      <c r="B378" s="1414"/>
      <c r="C378" s="203"/>
      <c r="D378" s="202" t="s">
        <v>7</v>
      </c>
      <c r="E378" s="616">
        <v>28</v>
      </c>
      <c r="F378" s="616" t="s">
        <v>124</v>
      </c>
      <c r="G378" s="616" t="s">
        <v>124</v>
      </c>
      <c r="H378" s="616" t="s">
        <v>124</v>
      </c>
      <c r="I378" s="616" t="s">
        <v>124</v>
      </c>
      <c r="J378" s="616" t="s">
        <v>124</v>
      </c>
      <c r="K378" s="616" t="s">
        <v>124</v>
      </c>
      <c r="L378" s="616">
        <v>24</v>
      </c>
      <c r="M378" s="616">
        <v>85.7</v>
      </c>
      <c r="N378" s="616" t="s">
        <v>67</v>
      </c>
      <c r="O378" s="616">
        <v>3.6</v>
      </c>
      <c r="P378" s="616">
        <v>3</v>
      </c>
      <c r="Q378" s="616">
        <v>10.7</v>
      </c>
      <c r="R378" s="616" t="s">
        <v>124</v>
      </c>
      <c r="S378" s="616" t="s">
        <v>124</v>
      </c>
    </row>
    <row r="379" spans="1:19" s="970" customFormat="1">
      <c r="A379" s="1414"/>
      <c r="B379" s="1414"/>
      <c r="C379" s="202" t="s">
        <v>7</v>
      </c>
      <c r="D379" s="202" t="s">
        <v>8</v>
      </c>
      <c r="E379" s="616">
        <v>140</v>
      </c>
      <c r="F379" s="616" t="s">
        <v>124</v>
      </c>
      <c r="G379" s="616" t="s">
        <v>124</v>
      </c>
      <c r="H379" s="616" t="s">
        <v>124</v>
      </c>
      <c r="I379" s="616" t="s">
        <v>124</v>
      </c>
      <c r="J379" s="616" t="s">
        <v>124</v>
      </c>
      <c r="K379" s="616" t="s">
        <v>124</v>
      </c>
      <c r="L379" s="616">
        <v>127</v>
      </c>
      <c r="M379" s="616">
        <v>90.7</v>
      </c>
      <c r="N379" s="616">
        <v>8</v>
      </c>
      <c r="O379" s="616">
        <v>5.7</v>
      </c>
      <c r="P379" s="616">
        <v>5</v>
      </c>
      <c r="Q379" s="616">
        <v>3.6</v>
      </c>
      <c r="R379" s="616" t="s">
        <v>124</v>
      </c>
      <c r="S379" s="616" t="s">
        <v>124</v>
      </c>
    </row>
    <row r="380" spans="1:19" s="970" customFormat="1">
      <c r="A380" s="1414"/>
      <c r="B380" s="1414"/>
      <c r="C380" s="203"/>
      <c r="D380" s="202" t="s">
        <v>6</v>
      </c>
      <c r="E380" s="616">
        <v>9</v>
      </c>
      <c r="F380" s="616" t="s">
        <v>124</v>
      </c>
      <c r="G380" s="616" t="s">
        <v>124</v>
      </c>
      <c r="H380" s="616" t="s">
        <v>124</v>
      </c>
      <c r="I380" s="616" t="s">
        <v>124</v>
      </c>
      <c r="J380" s="616" t="s">
        <v>124</v>
      </c>
      <c r="K380" s="616" t="s">
        <v>124</v>
      </c>
      <c r="L380" s="616">
        <v>8</v>
      </c>
      <c r="M380" s="616">
        <v>88.9</v>
      </c>
      <c r="N380" s="616" t="s">
        <v>124</v>
      </c>
      <c r="O380" s="616" t="s">
        <v>124</v>
      </c>
      <c r="P380" s="616" t="s">
        <v>67</v>
      </c>
      <c r="Q380" s="616">
        <v>11.1</v>
      </c>
      <c r="R380" s="616" t="s">
        <v>124</v>
      </c>
      <c r="S380" s="616" t="s">
        <v>124</v>
      </c>
    </row>
    <row r="381" spans="1:19" s="970" customFormat="1">
      <c r="A381" s="1414"/>
      <c r="B381" s="1414"/>
      <c r="C381" s="203"/>
      <c r="D381" s="202" t="s">
        <v>7</v>
      </c>
      <c r="E381" s="616">
        <v>149</v>
      </c>
      <c r="F381" s="616" t="s">
        <v>124</v>
      </c>
      <c r="G381" s="616" t="s">
        <v>124</v>
      </c>
      <c r="H381" s="616" t="s">
        <v>124</v>
      </c>
      <c r="I381" s="616" t="s">
        <v>124</v>
      </c>
      <c r="J381" s="616" t="s">
        <v>124</v>
      </c>
      <c r="K381" s="616" t="s">
        <v>124</v>
      </c>
      <c r="L381" s="616">
        <v>135</v>
      </c>
      <c r="M381" s="616">
        <v>90.6</v>
      </c>
      <c r="N381" s="616">
        <v>8</v>
      </c>
      <c r="O381" s="616">
        <v>5.4</v>
      </c>
      <c r="P381" s="616">
        <v>6</v>
      </c>
      <c r="Q381" s="616">
        <v>4</v>
      </c>
      <c r="R381" s="616" t="s">
        <v>124</v>
      </c>
      <c r="S381" s="616" t="s">
        <v>124</v>
      </c>
    </row>
    <row r="382" spans="1:19" s="970" customFormat="1">
      <c r="A382" s="1414" t="s">
        <v>7</v>
      </c>
      <c r="B382" s="1414"/>
      <c r="C382" s="202" t="s">
        <v>3</v>
      </c>
      <c r="D382" s="202" t="s">
        <v>8</v>
      </c>
      <c r="E382" s="616">
        <v>1457</v>
      </c>
      <c r="F382" s="616">
        <v>22</v>
      </c>
      <c r="G382" s="616">
        <v>1.5</v>
      </c>
      <c r="H382" s="616">
        <v>65</v>
      </c>
      <c r="I382" s="616">
        <v>4.5</v>
      </c>
      <c r="J382" s="616">
        <v>220</v>
      </c>
      <c r="K382" s="616">
        <v>15.1</v>
      </c>
      <c r="L382" s="616">
        <v>937</v>
      </c>
      <c r="M382" s="616">
        <v>64.3</v>
      </c>
      <c r="N382" s="616">
        <v>34</v>
      </c>
      <c r="O382" s="616">
        <v>2.2999999999999998</v>
      </c>
      <c r="P382" s="616">
        <v>177</v>
      </c>
      <c r="Q382" s="616">
        <v>12.1</v>
      </c>
      <c r="R382" s="616" t="s">
        <v>67</v>
      </c>
      <c r="S382" s="616">
        <v>0.1</v>
      </c>
    </row>
    <row r="383" spans="1:19" s="970" customFormat="1">
      <c r="A383" s="1414"/>
      <c r="B383" s="1414"/>
      <c r="C383" s="973"/>
      <c r="D383" s="202" t="s">
        <v>6</v>
      </c>
      <c r="E383" s="616">
        <v>99</v>
      </c>
      <c r="F383" s="616">
        <v>4</v>
      </c>
      <c r="G383" s="616">
        <v>4</v>
      </c>
      <c r="H383" s="616">
        <v>19</v>
      </c>
      <c r="I383" s="616">
        <v>19.2</v>
      </c>
      <c r="J383" s="616">
        <v>29</v>
      </c>
      <c r="K383" s="616">
        <v>29.3</v>
      </c>
      <c r="L383" s="616">
        <v>44</v>
      </c>
      <c r="M383" s="616">
        <v>44.4</v>
      </c>
      <c r="N383" s="616" t="s">
        <v>67</v>
      </c>
      <c r="O383" s="616">
        <v>2</v>
      </c>
      <c r="P383" s="616" t="s">
        <v>124</v>
      </c>
      <c r="Q383" s="616" t="s">
        <v>124</v>
      </c>
      <c r="R383" s="616" t="s">
        <v>67</v>
      </c>
      <c r="S383" s="616">
        <v>1</v>
      </c>
    </row>
    <row r="384" spans="1:19" s="970" customFormat="1">
      <c r="A384" s="1414"/>
      <c r="B384" s="1414"/>
      <c r="C384" s="973"/>
      <c r="D384" s="202" t="s">
        <v>7</v>
      </c>
      <c r="E384" s="616">
        <v>1556</v>
      </c>
      <c r="F384" s="616">
        <v>26</v>
      </c>
      <c r="G384" s="616">
        <v>1.7</v>
      </c>
      <c r="H384" s="616">
        <v>84</v>
      </c>
      <c r="I384" s="616">
        <v>5.4</v>
      </c>
      <c r="J384" s="616">
        <v>249</v>
      </c>
      <c r="K384" s="616">
        <v>16</v>
      </c>
      <c r="L384" s="616">
        <v>981</v>
      </c>
      <c r="M384" s="616">
        <v>63</v>
      </c>
      <c r="N384" s="616">
        <v>36</v>
      </c>
      <c r="O384" s="616">
        <v>2.2999999999999998</v>
      </c>
      <c r="P384" s="616">
        <v>177</v>
      </c>
      <c r="Q384" s="616">
        <v>11.4</v>
      </c>
      <c r="R384" s="616">
        <v>3</v>
      </c>
      <c r="S384" s="616">
        <v>0.2</v>
      </c>
    </row>
    <row r="385" spans="1:35" s="970" customFormat="1">
      <c r="A385" s="1414"/>
      <c r="B385" s="1414"/>
      <c r="C385" s="202" t="s">
        <v>4</v>
      </c>
      <c r="D385" s="202" t="s">
        <v>8</v>
      </c>
      <c r="E385" s="616">
        <v>1088</v>
      </c>
      <c r="F385" s="616">
        <v>15</v>
      </c>
      <c r="G385" s="616">
        <v>1.4</v>
      </c>
      <c r="H385" s="616">
        <v>17</v>
      </c>
      <c r="I385" s="616">
        <v>1.6</v>
      </c>
      <c r="J385" s="616">
        <v>129</v>
      </c>
      <c r="K385" s="616">
        <v>11.9</v>
      </c>
      <c r="L385" s="616">
        <v>768</v>
      </c>
      <c r="M385" s="616">
        <v>70.599999999999994</v>
      </c>
      <c r="N385" s="616">
        <v>35</v>
      </c>
      <c r="O385" s="616">
        <v>3.2</v>
      </c>
      <c r="P385" s="616">
        <v>120</v>
      </c>
      <c r="Q385" s="616">
        <v>11</v>
      </c>
      <c r="R385" s="616">
        <v>4</v>
      </c>
      <c r="S385" s="616">
        <v>0.4</v>
      </c>
    </row>
    <row r="386" spans="1:35" s="970" customFormat="1">
      <c r="A386" s="1414"/>
      <c r="B386" s="1414"/>
      <c r="C386" s="973"/>
      <c r="D386" s="202" t="s">
        <v>6</v>
      </c>
      <c r="E386" s="616">
        <v>88</v>
      </c>
      <c r="F386" s="616">
        <v>4</v>
      </c>
      <c r="G386" s="616">
        <v>4.5</v>
      </c>
      <c r="H386" s="616" t="s">
        <v>67</v>
      </c>
      <c r="I386" s="616">
        <v>1.1000000000000001</v>
      </c>
      <c r="J386" s="616">
        <v>25</v>
      </c>
      <c r="K386" s="616">
        <v>28.4</v>
      </c>
      <c r="L386" s="616">
        <v>54</v>
      </c>
      <c r="M386" s="616">
        <v>61.4</v>
      </c>
      <c r="N386" s="616" t="s">
        <v>124</v>
      </c>
      <c r="O386" s="616" t="s">
        <v>124</v>
      </c>
      <c r="P386" s="616">
        <v>4</v>
      </c>
      <c r="Q386" s="616">
        <v>4.5</v>
      </c>
      <c r="R386" s="616" t="s">
        <v>124</v>
      </c>
      <c r="S386" s="616" t="s">
        <v>124</v>
      </c>
    </row>
    <row r="387" spans="1:35" s="970" customFormat="1">
      <c r="A387" s="1414"/>
      <c r="B387" s="1414"/>
      <c r="C387" s="973"/>
      <c r="D387" s="202" t="s">
        <v>7</v>
      </c>
      <c r="E387" s="616">
        <v>1176</v>
      </c>
      <c r="F387" s="616">
        <v>19</v>
      </c>
      <c r="G387" s="616">
        <v>1.6</v>
      </c>
      <c r="H387" s="616">
        <v>18</v>
      </c>
      <c r="I387" s="616">
        <v>1.5</v>
      </c>
      <c r="J387" s="616">
        <v>154</v>
      </c>
      <c r="K387" s="616">
        <v>13.1</v>
      </c>
      <c r="L387" s="616">
        <v>822</v>
      </c>
      <c r="M387" s="616">
        <v>69.900000000000006</v>
      </c>
      <c r="N387" s="616">
        <v>35</v>
      </c>
      <c r="O387" s="616">
        <v>3</v>
      </c>
      <c r="P387" s="616">
        <v>124</v>
      </c>
      <c r="Q387" s="616">
        <v>10.5</v>
      </c>
      <c r="R387" s="616">
        <v>4</v>
      </c>
      <c r="S387" s="616">
        <v>0.3</v>
      </c>
    </row>
    <row r="388" spans="1:35" s="970" customFormat="1">
      <c r="A388" s="1414"/>
      <c r="B388" s="1414"/>
      <c r="C388" s="202" t="s">
        <v>7</v>
      </c>
      <c r="D388" s="202" t="s">
        <v>8</v>
      </c>
      <c r="E388" s="616">
        <v>2545</v>
      </c>
      <c r="F388" s="616">
        <v>37</v>
      </c>
      <c r="G388" s="616">
        <v>1.5</v>
      </c>
      <c r="H388" s="616">
        <v>82</v>
      </c>
      <c r="I388" s="616">
        <v>3.2</v>
      </c>
      <c r="J388" s="616">
        <v>349</v>
      </c>
      <c r="K388" s="616">
        <v>13.7</v>
      </c>
      <c r="L388" s="616">
        <v>1705</v>
      </c>
      <c r="M388" s="616">
        <v>67</v>
      </c>
      <c r="N388" s="616">
        <v>69</v>
      </c>
      <c r="O388" s="616">
        <v>2.7</v>
      </c>
      <c r="P388" s="616">
        <v>297</v>
      </c>
      <c r="Q388" s="616">
        <v>11.7</v>
      </c>
      <c r="R388" s="616">
        <v>6</v>
      </c>
      <c r="S388" s="616">
        <v>0.2</v>
      </c>
    </row>
    <row r="389" spans="1:35" s="970" customFormat="1">
      <c r="A389" s="1414"/>
      <c r="B389" s="1414"/>
      <c r="C389" s="973"/>
      <c r="D389" s="202" t="s">
        <v>6</v>
      </c>
      <c r="E389" s="616">
        <v>187</v>
      </c>
      <c r="F389" s="616">
        <v>8</v>
      </c>
      <c r="G389" s="616">
        <v>4.3</v>
      </c>
      <c r="H389" s="616">
        <v>20</v>
      </c>
      <c r="I389" s="616">
        <v>10.7</v>
      </c>
      <c r="J389" s="616">
        <v>54</v>
      </c>
      <c r="K389" s="616">
        <v>28.9</v>
      </c>
      <c r="L389" s="616">
        <v>98</v>
      </c>
      <c r="M389" s="616">
        <v>52.4</v>
      </c>
      <c r="N389" s="616" t="s">
        <v>67</v>
      </c>
      <c r="O389" s="616">
        <v>1.1000000000000001</v>
      </c>
      <c r="P389" s="616">
        <v>4</v>
      </c>
      <c r="Q389" s="616">
        <v>2.1</v>
      </c>
      <c r="R389" s="616" t="s">
        <v>67</v>
      </c>
      <c r="S389" s="616">
        <v>0.5</v>
      </c>
    </row>
    <row r="390" spans="1:35" s="970" customFormat="1">
      <c r="A390" s="1414"/>
      <c r="B390" s="1414"/>
      <c r="C390" s="973"/>
      <c r="D390" s="202" t="s">
        <v>7</v>
      </c>
      <c r="E390" s="616">
        <v>2732</v>
      </c>
      <c r="F390" s="616">
        <v>45</v>
      </c>
      <c r="G390" s="616">
        <v>1.6</v>
      </c>
      <c r="H390" s="616">
        <v>102</v>
      </c>
      <c r="I390" s="616">
        <v>3.7</v>
      </c>
      <c r="J390" s="616">
        <v>403</v>
      </c>
      <c r="K390" s="616">
        <v>14.8</v>
      </c>
      <c r="L390" s="616">
        <v>1803</v>
      </c>
      <c r="M390" s="616">
        <v>66</v>
      </c>
      <c r="N390" s="616">
        <v>71</v>
      </c>
      <c r="O390" s="616">
        <v>2.6</v>
      </c>
      <c r="P390" s="616">
        <v>301</v>
      </c>
      <c r="Q390" s="616">
        <v>11</v>
      </c>
      <c r="R390" s="616">
        <v>7</v>
      </c>
      <c r="S390" s="616">
        <v>0.3</v>
      </c>
    </row>
    <row r="391" spans="1:35" s="212" customFormat="1">
      <c r="A391" s="1415" t="s">
        <v>548</v>
      </c>
      <c r="B391" s="1415"/>
      <c r="C391" s="1415"/>
      <c r="D391" s="1415"/>
      <c r="E391" s="1415"/>
      <c r="F391" s="1415"/>
      <c r="G391" s="1415"/>
      <c r="H391" s="1415"/>
      <c r="I391" s="1415"/>
      <c r="J391" s="1415"/>
      <c r="K391" s="1415"/>
      <c r="L391" s="1415"/>
      <c r="M391" s="1415"/>
      <c r="N391" s="1415"/>
      <c r="O391" s="1415"/>
      <c r="P391" s="1415"/>
      <c r="Q391" s="1415"/>
      <c r="R391" s="1415"/>
      <c r="S391" s="1415"/>
      <c r="T391" s="970"/>
      <c r="U391" s="970"/>
      <c r="V391" s="970"/>
      <c r="W391" s="970"/>
      <c r="X391" s="970"/>
      <c r="Y391" s="970"/>
      <c r="Z391" s="970"/>
      <c r="AA391" s="970"/>
      <c r="AB391" s="970"/>
      <c r="AC391" s="970"/>
      <c r="AD391" s="970"/>
      <c r="AE391" s="970"/>
      <c r="AF391" s="970"/>
      <c r="AG391" s="970"/>
      <c r="AH391" s="970"/>
      <c r="AI391" s="970"/>
    </row>
    <row r="392" spans="1:35" s="970" customFormat="1" ht="15" customHeight="1">
      <c r="A392" s="1414" t="s">
        <v>546</v>
      </c>
      <c r="B392" s="1414"/>
      <c r="C392" s="202" t="s">
        <v>3</v>
      </c>
      <c r="D392" s="202" t="s">
        <v>8</v>
      </c>
      <c r="E392" s="616">
        <v>708</v>
      </c>
      <c r="F392" s="616">
        <v>13</v>
      </c>
      <c r="G392" s="616">
        <v>1.8</v>
      </c>
      <c r="H392" s="616">
        <v>3</v>
      </c>
      <c r="I392" s="616">
        <v>0.4</v>
      </c>
      <c r="J392" s="616">
        <v>97</v>
      </c>
      <c r="K392" s="616">
        <v>13.7</v>
      </c>
      <c r="L392" s="616">
        <v>437</v>
      </c>
      <c r="M392" s="616">
        <v>61.7</v>
      </c>
      <c r="N392" s="616">
        <v>16</v>
      </c>
      <c r="O392" s="616">
        <v>2.2999999999999998</v>
      </c>
      <c r="P392" s="616">
        <v>141</v>
      </c>
      <c r="Q392" s="616">
        <v>19.899999999999999</v>
      </c>
      <c r="R392" s="616" t="s">
        <v>67</v>
      </c>
      <c r="S392" s="616">
        <v>0.1</v>
      </c>
    </row>
    <row r="393" spans="1:35" s="970" customFormat="1">
      <c r="A393" s="1414"/>
      <c r="B393" s="1414"/>
      <c r="C393" s="203"/>
      <c r="D393" s="202" t="s">
        <v>6</v>
      </c>
      <c r="E393" s="616">
        <v>24</v>
      </c>
      <c r="F393" s="616" t="s">
        <v>67</v>
      </c>
      <c r="G393" s="616">
        <v>8.3000000000000007</v>
      </c>
      <c r="H393" s="616" t="s">
        <v>124</v>
      </c>
      <c r="I393" s="616" t="s">
        <v>124</v>
      </c>
      <c r="J393" s="616">
        <v>6</v>
      </c>
      <c r="K393" s="616">
        <v>25</v>
      </c>
      <c r="L393" s="616">
        <v>14</v>
      </c>
      <c r="M393" s="616">
        <v>58.3</v>
      </c>
      <c r="N393" s="616" t="s">
        <v>67</v>
      </c>
      <c r="O393" s="616">
        <v>4.2</v>
      </c>
      <c r="P393" s="616" t="s">
        <v>67</v>
      </c>
      <c r="Q393" s="616">
        <v>4.2</v>
      </c>
      <c r="R393" s="616"/>
      <c r="S393" s="616" t="s">
        <v>124</v>
      </c>
    </row>
    <row r="394" spans="1:35" s="970" customFormat="1">
      <c r="A394" s="1414"/>
      <c r="B394" s="1414"/>
      <c r="C394" s="203"/>
      <c r="D394" s="202" t="s">
        <v>7</v>
      </c>
      <c r="E394" s="616">
        <v>732</v>
      </c>
      <c r="F394" s="616">
        <v>15</v>
      </c>
      <c r="G394" s="616">
        <v>2</v>
      </c>
      <c r="H394" s="616">
        <v>3</v>
      </c>
      <c r="I394" s="616">
        <v>0.4</v>
      </c>
      <c r="J394" s="616">
        <v>103</v>
      </c>
      <c r="K394" s="616">
        <v>14.1</v>
      </c>
      <c r="L394" s="616">
        <v>451</v>
      </c>
      <c r="M394" s="616">
        <v>61.6</v>
      </c>
      <c r="N394" s="616">
        <v>17</v>
      </c>
      <c r="O394" s="616">
        <v>2.2999999999999998</v>
      </c>
      <c r="P394" s="616">
        <v>142</v>
      </c>
      <c r="Q394" s="616">
        <v>19.399999999999999</v>
      </c>
      <c r="R394" s="616" t="s">
        <v>67</v>
      </c>
      <c r="S394" s="616">
        <v>0.1</v>
      </c>
    </row>
    <row r="395" spans="1:35" s="970" customFormat="1">
      <c r="A395" s="1414"/>
      <c r="B395" s="1414"/>
      <c r="C395" s="202" t="s">
        <v>4</v>
      </c>
      <c r="D395" s="202" t="s">
        <v>8</v>
      </c>
      <c r="E395" s="616">
        <v>505</v>
      </c>
      <c r="F395" s="616">
        <v>7</v>
      </c>
      <c r="G395" s="616">
        <v>1.4</v>
      </c>
      <c r="H395" s="616" t="s">
        <v>67</v>
      </c>
      <c r="I395" s="616">
        <v>0.4</v>
      </c>
      <c r="J395" s="616">
        <v>48</v>
      </c>
      <c r="K395" s="616">
        <v>9.5</v>
      </c>
      <c r="L395" s="616">
        <v>321</v>
      </c>
      <c r="M395" s="616">
        <v>63.6</v>
      </c>
      <c r="N395" s="616">
        <v>26</v>
      </c>
      <c r="O395" s="616">
        <v>5.0999999999999996</v>
      </c>
      <c r="P395" s="616">
        <v>97</v>
      </c>
      <c r="Q395" s="616">
        <v>19.2</v>
      </c>
      <c r="R395" s="616">
        <v>4</v>
      </c>
      <c r="S395" s="616">
        <v>0.8</v>
      </c>
    </row>
    <row r="396" spans="1:35" s="970" customFormat="1">
      <c r="A396" s="1414"/>
      <c r="B396" s="1414"/>
      <c r="C396" s="203"/>
      <c r="D396" s="202" t="s">
        <v>6</v>
      </c>
      <c r="E396" s="616">
        <v>22</v>
      </c>
      <c r="F396" s="616" t="s">
        <v>124</v>
      </c>
      <c r="G396" s="616" t="s">
        <v>124</v>
      </c>
      <c r="H396" s="616" t="s">
        <v>67</v>
      </c>
      <c r="I396" s="616">
        <v>4.5</v>
      </c>
      <c r="J396" s="616">
        <v>4</v>
      </c>
      <c r="K396" s="616">
        <v>18.2</v>
      </c>
      <c r="L396" s="616">
        <v>15</v>
      </c>
      <c r="M396" s="616">
        <v>68.2</v>
      </c>
      <c r="N396" s="616" t="s">
        <v>67</v>
      </c>
      <c r="O396" s="616">
        <v>4.5</v>
      </c>
      <c r="P396" s="616" t="s">
        <v>67</v>
      </c>
      <c r="Q396" s="616">
        <v>4.5</v>
      </c>
      <c r="R396" s="616" t="s">
        <v>124</v>
      </c>
      <c r="S396" s="616" t="s">
        <v>124</v>
      </c>
    </row>
    <row r="397" spans="1:35" s="970" customFormat="1">
      <c r="A397" s="1414"/>
      <c r="B397" s="1414"/>
      <c r="C397" s="203"/>
      <c r="D397" s="202" t="s">
        <v>7</v>
      </c>
      <c r="E397" s="616">
        <v>527</v>
      </c>
      <c r="F397" s="616">
        <v>7</v>
      </c>
      <c r="G397" s="616">
        <v>1.3</v>
      </c>
      <c r="H397" s="616">
        <v>3</v>
      </c>
      <c r="I397" s="616">
        <v>0.6</v>
      </c>
      <c r="J397" s="616">
        <v>52</v>
      </c>
      <c r="K397" s="616">
        <v>9.9</v>
      </c>
      <c r="L397" s="616">
        <v>336</v>
      </c>
      <c r="M397" s="616">
        <v>63.8</v>
      </c>
      <c r="N397" s="616">
        <v>27</v>
      </c>
      <c r="O397" s="616">
        <v>5.0999999999999996</v>
      </c>
      <c r="P397" s="616">
        <v>98</v>
      </c>
      <c r="Q397" s="616">
        <v>18.600000000000001</v>
      </c>
      <c r="R397" s="616">
        <v>4</v>
      </c>
      <c r="S397" s="616">
        <v>0.8</v>
      </c>
    </row>
    <row r="398" spans="1:35" s="970" customFormat="1">
      <c r="A398" s="1414"/>
      <c r="B398" s="1414"/>
      <c r="C398" s="202" t="s">
        <v>7</v>
      </c>
      <c r="D398" s="202" t="s">
        <v>8</v>
      </c>
      <c r="E398" s="616">
        <v>1213</v>
      </c>
      <c r="F398" s="616">
        <v>20</v>
      </c>
      <c r="G398" s="616">
        <v>1.6</v>
      </c>
      <c r="H398" s="616">
        <v>5</v>
      </c>
      <c r="I398" s="616">
        <v>0.4</v>
      </c>
      <c r="J398" s="616">
        <v>145</v>
      </c>
      <c r="K398" s="616">
        <v>12</v>
      </c>
      <c r="L398" s="616">
        <v>758</v>
      </c>
      <c r="M398" s="616">
        <v>62.5</v>
      </c>
      <c r="N398" s="616">
        <v>42</v>
      </c>
      <c r="O398" s="616">
        <v>3.5</v>
      </c>
      <c r="P398" s="616">
        <v>238</v>
      </c>
      <c r="Q398" s="616">
        <v>19.600000000000001</v>
      </c>
      <c r="R398" s="616">
        <v>5</v>
      </c>
      <c r="S398" s="616">
        <v>0.4</v>
      </c>
    </row>
    <row r="399" spans="1:35" s="970" customFormat="1">
      <c r="A399" s="1414"/>
      <c r="B399" s="1414"/>
      <c r="C399" s="973"/>
      <c r="D399" s="202" t="s">
        <v>6</v>
      </c>
      <c r="E399" s="616">
        <v>46</v>
      </c>
      <c r="F399" s="616">
        <v>2</v>
      </c>
      <c r="G399" s="616">
        <v>4.3</v>
      </c>
      <c r="H399" s="616" t="s">
        <v>67</v>
      </c>
      <c r="I399" s="616">
        <v>2.2000000000000002</v>
      </c>
      <c r="J399" s="616">
        <v>10</v>
      </c>
      <c r="K399" s="616">
        <v>21.7</v>
      </c>
      <c r="L399" s="616">
        <v>29</v>
      </c>
      <c r="M399" s="616">
        <v>63</v>
      </c>
      <c r="N399" s="616" t="s">
        <v>67</v>
      </c>
      <c r="O399" s="616">
        <v>4.3</v>
      </c>
      <c r="P399" s="616" t="s">
        <v>67</v>
      </c>
      <c r="Q399" s="616">
        <v>4.3</v>
      </c>
      <c r="R399" s="616" t="s">
        <v>124</v>
      </c>
      <c r="S399" s="616" t="s">
        <v>124</v>
      </c>
    </row>
    <row r="400" spans="1:35" s="970" customFormat="1">
      <c r="A400" s="1414"/>
      <c r="B400" s="1414"/>
      <c r="C400" s="973"/>
      <c r="D400" s="202" t="s">
        <v>7</v>
      </c>
      <c r="E400" s="616">
        <v>1259</v>
      </c>
      <c r="F400" s="616">
        <v>22</v>
      </c>
      <c r="G400" s="616">
        <v>1.7</v>
      </c>
      <c r="H400" s="616">
        <v>6</v>
      </c>
      <c r="I400" s="616">
        <v>0.5</v>
      </c>
      <c r="J400" s="616">
        <v>155</v>
      </c>
      <c r="K400" s="616">
        <v>12.3</v>
      </c>
      <c r="L400" s="616">
        <v>787</v>
      </c>
      <c r="M400" s="616">
        <v>62.5</v>
      </c>
      <c r="N400" s="616">
        <v>44</v>
      </c>
      <c r="O400" s="616">
        <v>3.5</v>
      </c>
      <c r="P400" s="616">
        <v>240</v>
      </c>
      <c r="Q400" s="616">
        <v>19.100000000000001</v>
      </c>
      <c r="R400" s="616">
        <v>5</v>
      </c>
      <c r="S400" s="616">
        <v>0.4</v>
      </c>
    </row>
    <row r="401" spans="1:19" s="970" customFormat="1" ht="15" customHeight="1">
      <c r="A401" s="1414" t="s">
        <v>651</v>
      </c>
      <c r="B401" s="1414"/>
      <c r="C401" s="202" t="s">
        <v>3</v>
      </c>
      <c r="D401" s="202" t="s">
        <v>8</v>
      </c>
      <c r="E401" s="616">
        <v>10</v>
      </c>
      <c r="F401" s="616" t="s">
        <v>124</v>
      </c>
      <c r="G401" s="616" t="s">
        <v>124</v>
      </c>
      <c r="H401" s="616" t="s">
        <v>124</v>
      </c>
      <c r="I401" s="616" t="s">
        <v>124</v>
      </c>
      <c r="J401" s="616" t="s">
        <v>124</v>
      </c>
      <c r="K401" s="616" t="s">
        <v>124</v>
      </c>
      <c r="L401" s="616">
        <v>9</v>
      </c>
      <c r="M401" s="616">
        <v>90</v>
      </c>
      <c r="N401" s="616" t="s">
        <v>124</v>
      </c>
      <c r="O401" s="616" t="s">
        <v>124</v>
      </c>
      <c r="P401" s="616" t="s">
        <v>67</v>
      </c>
      <c r="Q401" s="616">
        <v>10</v>
      </c>
      <c r="R401" s="616" t="s">
        <v>124</v>
      </c>
      <c r="S401" s="616" t="s">
        <v>124</v>
      </c>
    </row>
    <row r="402" spans="1:19" s="970" customFormat="1">
      <c r="A402" s="1414"/>
      <c r="B402" s="1414"/>
      <c r="C402" s="203"/>
      <c r="D402" s="202" t="s">
        <v>6</v>
      </c>
      <c r="E402" s="616" t="s">
        <v>124</v>
      </c>
      <c r="F402" s="616" t="s">
        <v>124</v>
      </c>
      <c r="G402" s="616" t="s">
        <v>124</v>
      </c>
      <c r="H402" s="616" t="s">
        <v>124</v>
      </c>
      <c r="I402" s="616" t="s">
        <v>124</v>
      </c>
      <c r="J402" s="616" t="s">
        <v>124</v>
      </c>
      <c r="K402" s="616" t="s">
        <v>124</v>
      </c>
      <c r="L402" s="616" t="s">
        <v>124</v>
      </c>
      <c r="M402" s="616" t="s">
        <v>124</v>
      </c>
      <c r="N402" s="616" t="s">
        <v>124</v>
      </c>
      <c r="O402" s="616" t="s">
        <v>124</v>
      </c>
      <c r="P402" s="616" t="s">
        <v>124</v>
      </c>
      <c r="Q402" s="616" t="s">
        <v>124</v>
      </c>
      <c r="R402" s="616" t="s">
        <v>124</v>
      </c>
      <c r="S402" s="616" t="s">
        <v>124</v>
      </c>
    </row>
    <row r="403" spans="1:19" s="970" customFormat="1">
      <c r="A403" s="1414"/>
      <c r="B403" s="1414"/>
      <c r="C403" s="203"/>
      <c r="D403" s="202" t="s">
        <v>7</v>
      </c>
      <c r="E403" s="616">
        <v>10</v>
      </c>
      <c r="F403" s="616" t="s">
        <v>124</v>
      </c>
      <c r="G403" s="616" t="s">
        <v>124</v>
      </c>
      <c r="H403" s="616" t="s">
        <v>124</v>
      </c>
      <c r="I403" s="616" t="s">
        <v>124</v>
      </c>
      <c r="J403" s="616" t="s">
        <v>124</v>
      </c>
      <c r="K403" s="616" t="s">
        <v>124</v>
      </c>
      <c r="L403" s="616">
        <v>9</v>
      </c>
      <c r="M403" s="616">
        <v>90</v>
      </c>
      <c r="N403" s="616" t="s">
        <v>124</v>
      </c>
      <c r="O403" s="616" t="s">
        <v>124</v>
      </c>
      <c r="P403" s="616" t="s">
        <v>67</v>
      </c>
      <c r="Q403" s="616">
        <v>10</v>
      </c>
      <c r="R403" s="616" t="s">
        <v>124</v>
      </c>
      <c r="S403" s="616" t="s">
        <v>124</v>
      </c>
    </row>
    <row r="404" spans="1:19" s="970" customFormat="1">
      <c r="A404" s="1414"/>
      <c r="B404" s="1414"/>
      <c r="C404" s="202" t="s">
        <v>4</v>
      </c>
      <c r="D404" s="202" t="s">
        <v>8</v>
      </c>
      <c r="E404" s="616">
        <v>221</v>
      </c>
      <c r="F404" s="616" t="s">
        <v>124</v>
      </c>
      <c r="G404" s="616" t="s">
        <v>124</v>
      </c>
      <c r="H404" s="616" t="s">
        <v>124</v>
      </c>
      <c r="I404" s="616" t="s">
        <v>124</v>
      </c>
      <c r="J404" s="616" t="s">
        <v>67</v>
      </c>
      <c r="K404" s="616">
        <v>0.9</v>
      </c>
      <c r="L404" s="616">
        <v>180</v>
      </c>
      <c r="M404" s="616">
        <v>81.400000000000006</v>
      </c>
      <c r="N404" s="616">
        <v>16</v>
      </c>
      <c r="O404" s="616">
        <v>7.2</v>
      </c>
      <c r="P404" s="616">
        <v>22</v>
      </c>
      <c r="Q404" s="616">
        <v>10</v>
      </c>
      <c r="R404" s="616" t="s">
        <v>67</v>
      </c>
      <c r="S404" s="616">
        <v>0.5</v>
      </c>
    </row>
    <row r="405" spans="1:19" s="970" customFormat="1">
      <c r="A405" s="1414"/>
      <c r="B405" s="1414"/>
      <c r="C405" s="203"/>
      <c r="D405" s="202" t="s">
        <v>6</v>
      </c>
      <c r="E405" s="616">
        <v>5</v>
      </c>
      <c r="F405" s="616" t="s">
        <v>124</v>
      </c>
      <c r="G405" s="616" t="s">
        <v>124</v>
      </c>
      <c r="H405" s="616" t="s">
        <v>124</v>
      </c>
      <c r="I405" s="616" t="s">
        <v>124</v>
      </c>
      <c r="J405" s="616" t="s">
        <v>124</v>
      </c>
      <c r="K405" s="616" t="s">
        <v>124</v>
      </c>
      <c r="L405" s="616">
        <v>4</v>
      </c>
      <c r="M405" s="616">
        <v>80</v>
      </c>
      <c r="N405" s="616" t="s">
        <v>124</v>
      </c>
      <c r="O405" s="616" t="s">
        <v>124</v>
      </c>
      <c r="P405" s="616" t="s">
        <v>67</v>
      </c>
      <c r="Q405" s="616">
        <v>20</v>
      </c>
      <c r="R405" s="616" t="s">
        <v>124</v>
      </c>
      <c r="S405" s="616" t="s">
        <v>124</v>
      </c>
    </row>
    <row r="406" spans="1:19" s="970" customFormat="1">
      <c r="A406" s="1414"/>
      <c r="B406" s="1414"/>
      <c r="C406" s="203"/>
      <c r="D406" s="202" t="s">
        <v>7</v>
      </c>
      <c r="E406" s="616">
        <v>226</v>
      </c>
      <c r="F406" s="616" t="s">
        <v>124</v>
      </c>
      <c r="G406" s="616" t="s">
        <v>124</v>
      </c>
      <c r="H406" s="616" t="s">
        <v>124</v>
      </c>
      <c r="I406" s="616" t="s">
        <v>124</v>
      </c>
      <c r="J406" s="616" t="s">
        <v>67</v>
      </c>
      <c r="K406" s="616">
        <v>0.9</v>
      </c>
      <c r="L406" s="616">
        <v>184</v>
      </c>
      <c r="M406" s="616">
        <v>81.400000000000006</v>
      </c>
      <c r="N406" s="616">
        <v>16</v>
      </c>
      <c r="O406" s="616">
        <v>7.1</v>
      </c>
      <c r="P406" s="616">
        <v>23</v>
      </c>
      <c r="Q406" s="616">
        <v>10.199999999999999</v>
      </c>
      <c r="R406" s="616" t="s">
        <v>67</v>
      </c>
      <c r="S406" s="616">
        <v>0.4</v>
      </c>
    </row>
    <row r="407" spans="1:19" s="970" customFormat="1">
      <c r="A407" s="1414"/>
      <c r="B407" s="1414"/>
      <c r="C407" s="202" t="s">
        <v>7</v>
      </c>
      <c r="D407" s="202" t="s">
        <v>8</v>
      </c>
      <c r="E407" s="616">
        <v>231</v>
      </c>
      <c r="F407" s="616" t="s">
        <v>124</v>
      </c>
      <c r="G407" s="616" t="s">
        <v>124</v>
      </c>
      <c r="H407" s="616" t="s">
        <v>124</v>
      </c>
      <c r="I407" s="616" t="s">
        <v>124</v>
      </c>
      <c r="J407" s="616" t="s">
        <v>67</v>
      </c>
      <c r="K407" s="616">
        <v>0.9</v>
      </c>
      <c r="L407" s="616">
        <v>189</v>
      </c>
      <c r="M407" s="616">
        <v>81.8</v>
      </c>
      <c r="N407" s="616">
        <v>16</v>
      </c>
      <c r="O407" s="616">
        <v>6.9</v>
      </c>
      <c r="P407" s="616">
        <v>23</v>
      </c>
      <c r="Q407" s="616">
        <v>10</v>
      </c>
      <c r="R407" s="616" t="s">
        <v>67</v>
      </c>
      <c r="S407" s="616">
        <v>0.4</v>
      </c>
    </row>
    <row r="408" spans="1:19" s="970" customFormat="1">
      <c r="A408" s="1414"/>
      <c r="B408" s="1414"/>
      <c r="C408" s="973"/>
      <c r="D408" s="202" t="s">
        <v>6</v>
      </c>
      <c r="E408" s="616">
        <v>5</v>
      </c>
      <c r="F408" s="616" t="s">
        <v>124</v>
      </c>
      <c r="G408" s="616" t="s">
        <v>124</v>
      </c>
      <c r="H408" s="616" t="s">
        <v>124</v>
      </c>
      <c r="I408" s="616" t="s">
        <v>124</v>
      </c>
      <c r="J408" s="616" t="s">
        <v>124</v>
      </c>
      <c r="K408" s="616" t="s">
        <v>124</v>
      </c>
      <c r="L408" s="616">
        <v>4</v>
      </c>
      <c r="M408" s="616">
        <v>80</v>
      </c>
      <c r="N408" s="616" t="s">
        <v>124</v>
      </c>
      <c r="O408" s="616" t="s">
        <v>124</v>
      </c>
      <c r="P408" s="616" t="s">
        <v>67</v>
      </c>
      <c r="Q408" s="616">
        <v>20</v>
      </c>
      <c r="R408" s="616" t="s">
        <v>124</v>
      </c>
      <c r="S408" s="616" t="s">
        <v>124</v>
      </c>
    </row>
    <row r="409" spans="1:19" s="970" customFormat="1">
      <c r="A409" s="1414"/>
      <c r="B409" s="1414"/>
      <c r="C409" s="973"/>
      <c r="D409" s="202" t="s">
        <v>7</v>
      </c>
      <c r="E409" s="616">
        <v>236</v>
      </c>
      <c r="F409" s="616" t="s">
        <v>124</v>
      </c>
      <c r="G409" s="616" t="s">
        <v>124</v>
      </c>
      <c r="H409" s="616" t="s">
        <v>124</v>
      </c>
      <c r="I409" s="616" t="s">
        <v>124</v>
      </c>
      <c r="J409" s="616" t="s">
        <v>67</v>
      </c>
      <c r="K409" s="616">
        <v>0.8</v>
      </c>
      <c r="L409" s="616">
        <v>193</v>
      </c>
      <c r="M409" s="616">
        <v>81.8</v>
      </c>
      <c r="N409" s="616">
        <v>16</v>
      </c>
      <c r="O409" s="616">
        <v>6.8</v>
      </c>
      <c r="P409" s="616">
        <v>24</v>
      </c>
      <c r="Q409" s="616">
        <v>10.199999999999999</v>
      </c>
      <c r="R409" s="616" t="s">
        <v>67</v>
      </c>
      <c r="S409" s="616">
        <v>0.4</v>
      </c>
    </row>
    <row r="410" spans="1:19" s="970" customFormat="1" ht="15" customHeight="1">
      <c r="A410" s="1414" t="s">
        <v>650</v>
      </c>
      <c r="B410" s="1414"/>
      <c r="C410" s="202" t="s">
        <v>3</v>
      </c>
      <c r="D410" s="202" t="s">
        <v>8</v>
      </c>
      <c r="E410" s="616">
        <v>424</v>
      </c>
      <c r="F410" s="616">
        <v>21</v>
      </c>
      <c r="G410" s="616">
        <v>5</v>
      </c>
      <c r="H410" s="616">
        <v>66</v>
      </c>
      <c r="I410" s="616">
        <v>15.6</v>
      </c>
      <c r="J410" s="616">
        <v>142</v>
      </c>
      <c r="K410" s="616">
        <v>33.5</v>
      </c>
      <c r="L410" s="616">
        <v>194</v>
      </c>
      <c r="M410" s="616">
        <v>45.8</v>
      </c>
      <c r="N410" s="616" t="s">
        <v>67</v>
      </c>
      <c r="O410" s="616">
        <v>0.2</v>
      </c>
      <c r="P410" s="616" t="s">
        <v>124</v>
      </c>
      <c r="Q410" s="616" t="s">
        <v>124</v>
      </c>
      <c r="R410" s="616" t="s">
        <v>124</v>
      </c>
      <c r="S410" s="616" t="s">
        <v>124</v>
      </c>
    </row>
    <row r="411" spans="1:19" s="970" customFormat="1">
      <c r="A411" s="1414"/>
      <c r="B411" s="1414"/>
      <c r="C411" s="203"/>
      <c r="D411" s="202" t="s">
        <v>6</v>
      </c>
      <c r="E411" s="616">
        <v>37</v>
      </c>
      <c r="F411" s="616" t="s">
        <v>67</v>
      </c>
      <c r="G411" s="616">
        <v>2.7</v>
      </c>
      <c r="H411" s="616">
        <v>10</v>
      </c>
      <c r="I411" s="616">
        <v>27</v>
      </c>
      <c r="J411" s="616">
        <v>12</v>
      </c>
      <c r="K411" s="616">
        <v>32.4</v>
      </c>
      <c r="L411" s="616">
        <v>14</v>
      </c>
      <c r="M411" s="616">
        <v>37.799999999999997</v>
      </c>
      <c r="N411" s="616" t="s">
        <v>124</v>
      </c>
      <c r="O411" s="616" t="s">
        <v>124</v>
      </c>
      <c r="P411" s="616" t="s">
        <v>124</v>
      </c>
      <c r="Q411" s="616" t="s">
        <v>124</v>
      </c>
      <c r="R411" s="616" t="s">
        <v>124</v>
      </c>
      <c r="S411" s="616" t="s">
        <v>124</v>
      </c>
    </row>
    <row r="412" spans="1:19" s="970" customFormat="1">
      <c r="A412" s="1414"/>
      <c r="B412" s="1414"/>
      <c r="C412" s="203"/>
      <c r="D412" s="202" t="s">
        <v>7</v>
      </c>
      <c r="E412" s="616">
        <v>461</v>
      </c>
      <c r="F412" s="616">
        <v>22</v>
      </c>
      <c r="G412" s="616">
        <v>4.8</v>
      </c>
      <c r="H412" s="616">
        <v>76</v>
      </c>
      <c r="I412" s="616">
        <v>16.5</v>
      </c>
      <c r="J412" s="616">
        <v>154</v>
      </c>
      <c r="K412" s="616">
        <v>33.4</v>
      </c>
      <c r="L412" s="616">
        <v>208</v>
      </c>
      <c r="M412" s="616">
        <v>45.1</v>
      </c>
      <c r="N412" s="616" t="s">
        <v>67</v>
      </c>
      <c r="O412" s="616">
        <v>0.2</v>
      </c>
      <c r="P412" s="616" t="s">
        <v>124</v>
      </c>
      <c r="Q412" s="616" t="s">
        <v>124</v>
      </c>
      <c r="R412" s="616" t="s">
        <v>124</v>
      </c>
      <c r="S412" s="616" t="s">
        <v>124</v>
      </c>
    </row>
    <row r="413" spans="1:19" s="970" customFormat="1">
      <c r="A413" s="1414"/>
      <c r="B413" s="1414"/>
      <c r="C413" s="202" t="s">
        <v>4</v>
      </c>
      <c r="D413" s="202" t="s">
        <v>8</v>
      </c>
      <c r="E413" s="616">
        <v>314</v>
      </c>
      <c r="F413" s="616">
        <v>8</v>
      </c>
      <c r="G413" s="616">
        <v>2.5</v>
      </c>
      <c r="H413" s="616">
        <v>18</v>
      </c>
      <c r="I413" s="616">
        <v>5.7</v>
      </c>
      <c r="J413" s="616">
        <v>105</v>
      </c>
      <c r="K413" s="616">
        <v>33.4</v>
      </c>
      <c r="L413" s="616">
        <v>182</v>
      </c>
      <c r="M413" s="616">
        <v>58</v>
      </c>
      <c r="N413" s="616" t="s">
        <v>124</v>
      </c>
      <c r="O413" s="616" t="s">
        <v>124</v>
      </c>
      <c r="P413" s="616" t="s">
        <v>124</v>
      </c>
      <c r="Q413" s="616" t="s">
        <v>124</v>
      </c>
      <c r="R413" s="616" t="s">
        <v>67</v>
      </c>
      <c r="S413" s="616">
        <v>0.3</v>
      </c>
    </row>
    <row r="414" spans="1:19" s="970" customFormat="1">
      <c r="A414" s="1414"/>
      <c r="B414" s="1414"/>
      <c r="C414" s="203"/>
      <c r="D414" s="202" t="s">
        <v>6</v>
      </c>
      <c r="E414" s="616">
        <v>39</v>
      </c>
      <c r="F414" s="616" t="s">
        <v>124</v>
      </c>
      <c r="G414" s="616" t="s">
        <v>124</v>
      </c>
      <c r="H414" s="616" t="s">
        <v>67</v>
      </c>
      <c r="I414" s="616">
        <v>5.0999999999999996</v>
      </c>
      <c r="J414" s="616">
        <v>20</v>
      </c>
      <c r="K414" s="616">
        <v>51.3</v>
      </c>
      <c r="L414" s="616">
        <v>17</v>
      </c>
      <c r="M414" s="616">
        <v>43.6</v>
      </c>
      <c r="N414" s="616" t="s">
        <v>124</v>
      </c>
      <c r="O414" s="616" t="s">
        <v>124</v>
      </c>
      <c r="P414" s="616" t="s">
        <v>124</v>
      </c>
      <c r="Q414" s="616" t="s">
        <v>124</v>
      </c>
      <c r="R414" s="616" t="s">
        <v>124</v>
      </c>
      <c r="S414" s="616" t="s">
        <v>124</v>
      </c>
    </row>
    <row r="415" spans="1:19" s="970" customFormat="1">
      <c r="A415" s="1414"/>
      <c r="B415" s="1414"/>
      <c r="C415" s="203"/>
      <c r="D415" s="202" t="s">
        <v>7</v>
      </c>
      <c r="E415" s="616">
        <v>353</v>
      </c>
      <c r="F415" s="616">
        <v>8</v>
      </c>
      <c r="G415" s="616">
        <v>2.2999999999999998</v>
      </c>
      <c r="H415" s="616">
        <v>20</v>
      </c>
      <c r="I415" s="616">
        <v>5.7</v>
      </c>
      <c r="J415" s="616">
        <v>125</v>
      </c>
      <c r="K415" s="616">
        <v>35.4</v>
      </c>
      <c r="L415" s="616">
        <v>199</v>
      </c>
      <c r="M415" s="616">
        <v>56.4</v>
      </c>
      <c r="N415" s="616" t="s">
        <v>124</v>
      </c>
      <c r="O415" s="616" t="s">
        <v>124</v>
      </c>
      <c r="P415" s="616" t="s">
        <v>124</v>
      </c>
      <c r="Q415" s="616" t="s">
        <v>124</v>
      </c>
      <c r="R415" s="616" t="s">
        <v>67</v>
      </c>
      <c r="S415" s="616">
        <v>0.3</v>
      </c>
    </row>
    <row r="416" spans="1:19" s="970" customFormat="1">
      <c r="A416" s="1414"/>
      <c r="B416" s="1414"/>
      <c r="C416" s="202" t="s">
        <v>7</v>
      </c>
      <c r="D416" s="202" t="s">
        <v>8</v>
      </c>
      <c r="E416" s="616">
        <v>738</v>
      </c>
      <c r="F416" s="616">
        <v>29</v>
      </c>
      <c r="G416" s="616">
        <v>3.9</v>
      </c>
      <c r="H416" s="616">
        <v>84</v>
      </c>
      <c r="I416" s="616">
        <v>11.4</v>
      </c>
      <c r="J416" s="616">
        <v>247</v>
      </c>
      <c r="K416" s="616">
        <v>33.5</v>
      </c>
      <c r="L416" s="616">
        <v>376</v>
      </c>
      <c r="M416" s="616">
        <v>50.9</v>
      </c>
      <c r="N416" s="616" t="s">
        <v>67</v>
      </c>
      <c r="O416" s="616">
        <v>0.1</v>
      </c>
      <c r="P416" s="616" t="s">
        <v>124</v>
      </c>
      <c r="Q416" s="616" t="s">
        <v>124</v>
      </c>
      <c r="R416" s="616" t="s">
        <v>67</v>
      </c>
      <c r="S416" s="616">
        <v>0.1</v>
      </c>
    </row>
    <row r="417" spans="1:19" s="970" customFormat="1">
      <c r="A417" s="1414"/>
      <c r="B417" s="1414"/>
      <c r="C417" s="973"/>
      <c r="D417" s="202" t="s">
        <v>6</v>
      </c>
      <c r="E417" s="616">
        <v>76</v>
      </c>
      <c r="F417" s="616" t="s">
        <v>67</v>
      </c>
      <c r="G417" s="616">
        <v>1.3</v>
      </c>
      <c r="H417" s="616">
        <v>12</v>
      </c>
      <c r="I417" s="616">
        <v>15.8</v>
      </c>
      <c r="J417" s="616">
        <v>32</v>
      </c>
      <c r="K417" s="616">
        <v>42.1</v>
      </c>
      <c r="L417" s="616">
        <v>31</v>
      </c>
      <c r="M417" s="616">
        <v>40.799999999999997</v>
      </c>
      <c r="N417" s="616" t="s">
        <v>124</v>
      </c>
      <c r="O417" s="616" t="s">
        <v>124</v>
      </c>
      <c r="P417" s="616" t="s">
        <v>124</v>
      </c>
      <c r="Q417" s="616" t="s">
        <v>124</v>
      </c>
      <c r="R417" s="616" t="s">
        <v>124</v>
      </c>
      <c r="S417" s="616" t="s">
        <v>124</v>
      </c>
    </row>
    <row r="418" spans="1:19" s="970" customFormat="1">
      <c r="A418" s="1414"/>
      <c r="B418" s="1414"/>
      <c r="C418" s="973"/>
      <c r="D418" s="202" t="s">
        <v>7</v>
      </c>
      <c r="E418" s="616">
        <v>814</v>
      </c>
      <c r="F418" s="616">
        <v>30</v>
      </c>
      <c r="G418" s="616">
        <v>3.7</v>
      </c>
      <c r="H418" s="616">
        <v>96</v>
      </c>
      <c r="I418" s="616">
        <v>11.8</v>
      </c>
      <c r="J418" s="616">
        <v>279</v>
      </c>
      <c r="K418" s="616">
        <v>34.299999999999997</v>
      </c>
      <c r="L418" s="616">
        <v>407</v>
      </c>
      <c r="M418" s="616">
        <v>50</v>
      </c>
      <c r="N418" s="616" t="s">
        <v>67</v>
      </c>
      <c r="O418" s="616">
        <v>0.1</v>
      </c>
      <c r="P418" s="616" t="s">
        <v>124</v>
      </c>
      <c r="Q418" s="616" t="s">
        <v>124</v>
      </c>
      <c r="R418" s="616" t="s">
        <v>67</v>
      </c>
      <c r="S418" s="616">
        <v>0.1</v>
      </c>
    </row>
    <row r="419" spans="1:19" s="970" customFormat="1" ht="15" customHeight="1">
      <c r="A419" s="1414" t="s">
        <v>652</v>
      </c>
      <c r="B419" s="1414"/>
      <c r="C419" s="202" t="s">
        <v>3</v>
      </c>
      <c r="D419" s="202" t="s">
        <v>8</v>
      </c>
      <c r="E419" s="616">
        <v>184</v>
      </c>
      <c r="F419" s="616" t="s">
        <v>124</v>
      </c>
      <c r="G419" s="616" t="s">
        <v>124</v>
      </c>
      <c r="H419" s="616" t="s">
        <v>124</v>
      </c>
      <c r="I419" s="616" t="s">
        <v>124</v>
      </c>
      <c r="J419" s="616" t="s">
        <v>124</v>
      </c>
      <c r="K419" s="616" t="s">
        <v>124</v>
      </c>
      <c r="L419" s="616">
        <v>184</v>
      </c>
      <c r="M419" s="616">
        <v>100</v>
      </c>
      <c r="N419" s="616" t="s">
        <v>124</v>
      </c>
      <c r="O419" s="616" t="s">
        <v>124</v>
      </c>
      <c r="P419" s="616" t="s">
        <v>124</v>
      </c>
      <c r="Q419" s="616" t="s">
        <v>124</v>
      </c>
      <c r="R419" s="616" t="s">
        <v>124</v>
      </c>
      <c r="S419" s="616" t="s">
        <v>124</v>
      </c>
    </row>
    <row r="420" spans="1:19" s="970" customFormat="1">
      <c r="A420" s="1414"/>
      <c r="B420" s="1414"/>
      <c r="C420" s="203"/>
      <c r="D420" s="202" t="s">
        <v>6</v>
      </c>
      <c r="E420" s="616">
        <v>5</v>
      </c>
      <c r="F420" s="616" t="s">
        <v>124</v>
      </c>
      <c r="G420" s="616" t="s">
        <v>124</v>
      </c>
      <c r="H420" s="616" t="s">
        <v>124</v>
      </c>
      <c r="I420" s="616" t="s">
        <v>124</v>
      </c>
      <c r="J420" s="616" t="s">
        <v>124</v>
      </c>
      <c r="K420" s="616" t="s">
        <v>124</v>
      </c>
      <c r="L420" s="616">
        <v>5</v>
      </c>
      <c r="M420" s="616">
        <v>100</v>
      </c>
      <c r="N420" s="616" t="s">
        <v>124</v>
      </c>
      <c r="O420" s="616" t="s">
        <v>124</v>
      </c>
      <c r="P420" s="616" t="s">
        <v>124</v>
      </c>
      <c r="Q420" s="616" t="s">
        <v>124</v>
      </c>
      <c r="R420" s="616" t="s">
        <v>124</v>
      </c>
      <c r="S420" s="616" t="s">
        <v>124</v>
      </c>
    </row>
    <row r="421" spans="1:19" s="970" customFormat="1">
      <c r="A421" s="1414"/>
      <c r="B421" s="1414"/>
      <c r="C421" s="203"/>
      <c r="D421" s="202" t="s">
        <v>7</v>
      </c>
      <c r="E421" s="616">
        <v>189</v>
      </c>
      <c r="F421" s="616" t="s">
        <v>124</v>
      </c>
      <c r="G421" s="616" t="s">
        <v>124</v>
      </c>
      <c r="H421" s="616" t="s">
        <v>124</v>
      </c>
      <c r="I421" s="616" t="s">
        <v>124</v>
      </c>
      <c r="J421" s="616" t="s">
        <v>124</v>
      </c>
      <c r="K421" s="616" t="s">
        <v>124</v>
      </c>
      <c r="L421" s="616">
        <v>189</v>
      </c>
      <c r="M421" s="616">
        <v>100</v>
      </c>
      <c r="N421" s="616" t="s">
        <v>124</v>
      </c>
      <c r="O421" s="616" t="s">
        <v>124</v>
      </c>
      <c r="P421" s="616" t="s">
        <v>124</v>
      </c>
      <c r="Q421" s="616" t="s">
        <v>124</v>
      </c>
      <c r="R421" s="616" t="s">
        <v>124</v>
      </c>
      <c r="S421" s="616" t="s">
        <v>124</v>
      </c>
    </row>
    <row r="422" spans="1:19" s="970" customFormat="1">
      <c r="A422" s="1414"/>
      <c r="B422" s="1414"/>
      <c r="C422" s="202" t="s">
        <v>4</v>
      </c>
      <c r="D422" s="202" t="s">
        <v>8</v>
      </c>
      <c r="E422" s="616">
        <v>78</v>
      </c>
      <c r="F422" s="616" t="s">
        <v>124</v>
      </c>
      <c r="G422" s="616" t="s">
        <v>124</v>
      </c>
      <c r="H422" s="616" t="s">
        <v>124</v>
      </c>
      <c r="I422" s="616" t="s">
        <v>124</v>
      </c>
      <c r="J422" s="616" t="s">
        <v>124</v>
      </c>
      <c r="K422" s="616" t="s">
        <v>124</v>
      </c>
      <c r="L422" s="616">
        <v>78</v>
      </c>
      <c r="M422" s="616">
        <v>100</v>
      </c>
      <c r="N422" s="616" t="s">
        <v>124</v>
      </c>
      <c r="O422" s="616" t="s">
        <v>124</v>
      </c>
      <c r="P422" s="616" t="s">
        <v>124</v>
      </c>
      <c r="Q422" s="616" t="s">
        <v>124</v>
      </c>
      <c r="R422" s="616" t="s">
        <v>124</v>
      </c>
      <c r="S422" s="616" t="s">
        <v>124</v>
      </c>
    </row>
    <row r="423" spans="1:19" s="970" customFormat="1">
      <c r="A423" s="1414"/>
      <c r="B423" s="1414"/>
      <c r="C423" s="203"/>
      <c r="D423" s="202" t="s">
        <v>6</v>
      </c>
      <c r="E423" s="616">
        <v>4</v>
      </c>
      <c r="F423" s="616" t="s">
        <v>124</v>
      </c>
      <c r="G423" s="616" t="s">
        <v>124</v>
      </c>
      <c r="H423" s="616" t="s">
        <v>124</v>
      </c>
      <c r="I423" s="616" t="s">
        <v>124</v>
      </c>
      <c r="J423" s="616" t="s">
        <v>124</v>
      </c>
      <c r="K423" s="616" t="s">
        <v>124</v>
      </c>
      <c r="L423" s="616">
        <v>4</v>
      </c>
      <c r="M423" s="616">
        <v>100</v>
      </c>
      <c r="N423" s="616" t="s">
        <v>124</v>
      </c>
      <c r="O423" s="616" t="s">
        <v>124</v>
      </c>
      <c r="P423" s="616" t="s">
        <v>124</v>
      </c>
      <c r="Q423" s="616" t="s">
        <v>124</v>
      </c>
      <c r="R423" s="616" t="s">
        <v>124</v>
      </c>
      <c r="S423" s="616" t="s">
        <v>124</v>
      </c>
    </row>
    <row r="424" spans="1:19" s="970" customFormat="1">
      <c r="A424" s="1414"/>
      <c r="B424" s="1414"/>
      <c r="C424" s="203"/>
      <c r="D424" s="202" t="s">
        <v>7</v>
      </c>
      <c r="E424" s="616">
        <v>82</v>
      </c>
      <c r="F424" s="616" t="s">
        <v>124</v>
      </c>
      <c r="G424" s="616" t="s">
        <v>124</v>
      </c>
      <c r="H424" s="616" t="s">
        <v>124</v>
      </c>
      <c r="I424" s="616" t="s">
        <v>124</v>
      </c>
      <c r="J424" s="616" t="s">
        <v>124</v>
      </c>
      <c r="K424" s="616" t="s">
        <v>124</v>
      </c>
      <c r="L424" s="616">
        <v>82</v>
      </c>
      <c r="M424" s="616">
        <v>100</v>
      </c>
      <c r="N424" s="616" t="s">
        <v>124</v>
      </c>
      <c r="O424" s="616" t="s">
        <v>124</v>
      </c>
      <c r="P424" s="616" t="s">
        <v>124</v>
      </c>
      <c r="Q424" s="616" t="s">
        <v>124</v>
      </c>
      <c r="R424" s="616" t="s">
        <v>124</v>
      </c>
      <c r="S424" s="616" t="s">
        <v>124</v>
      </c>
    </row>
    <row r="425" spans="1:19" s="970" customFormat="1">
      <c r="A425" s="1414"/>
      <c r="B425" s="1414"/>
      <c r="C425" s="202" t="s">
        <v>7</v>
      </c>
      <c r="D425" s="202" t="s">
        <v>8</v>
      </c>
      <c r="E425" s="616">
        <v>262</v>
      </c>
      <c r="F425" s="616" t="s">
        <v>124</v>
      </c>
      <c r="G425" s="616" t="s">
        <v>124</v>
      </c>
      <c r="H425" s="616" t="s">
        <v>124</v>
      </c>
      <c r="I425" s="616" t="s">
        <v>124</v>
      </c>
      <c r="J425" s="616" t="s">
        <v>124</v>
      </c>
      <c r="K425" s="616" t="s">
        <v>124</v>
      </c>
      <c r="L425" s="616">
        <v>262</v>
      </c>
      <c r="M425" s="616">
        <v>100</v>
      </c>
      <c r="N425" s="616" t="s">
        <v>124</v>
      </c>
      <c r="O425" s="616" t="s">
        <v>124</v>
      </c>
      <c r="P425" s="616" t="s">
        <v>124</v>
      </c>
      <c r="Q425" s="616" t="s">
        <v>124</v>
      </c>
      <c r="R425" s="616" t="s">
        <v>124</v>
      </c>
      <c r="S425" s="616" t="s">
        <v>124</v>
      </c>
    </row>
    <row r="426" spans="1:19" s="970" customFormat="1">
      <c r="A426" s="1414"/>
      <c r="B426" s="1414"/>
      <c r="C426" s="973"/>
      <c r="D426" s="202" t="s">
        <v>6</v>
      </c>
      <c r="E426" s="616">
        <v>9</v>
      </c>
      <c r="F426" s="616" t="s">
        <v>124</v>
      </c>
      <c r="G426" s="616" t="s">
        <v>124</v>
      </c>
      <c r="H426" s="616" t="s">
        <v>124</v>
      </c>
      <c r="I426" s="616" t="s">
        <v>124</v>
      </c>
      <c r="J426" s="616" t="s">
        <v>124</v>
      </c>
      <c r="K426" s="616" t="s">
        <v>124</v>
      </c>
      <c r="L426" s="616">
        <v>9</v>
      </c>
      <c r="M426" s="616">
        <v>100</v>
      </c>
      <c r="N426" s="616" t="s">
        <v>124</v>
      </c>
      <c r="O426" s="616" t="s">
        <v>124</v>
      </c>
      <c r="P426" s="616" t="s">
        <v>124</v>
      </c>
      <c r="Q426" s="616" t="s">
        <v>124</v>
      </c>
      <c r="R426" s="616" t="s">
        <v>124</v>
      </c>
      <c r="S426" s="616" t="s">
        <v>124</v>
      </c>
    </row>
    <row r="427" spans="1:19" s="970" customFormat="1">
      <c r="A427" s="1414"/>
      <c r="B427" s="1414"/>
      <c r="C427" s="973"/>
      <c r="D427" s="202" t="s">
        <v>7</v>
      </c>
      <c r="E427" s="616">
        <v>271</v>
      </c>
      <c r="F427" s="616" t="s">
        <v>124</v>
      </c>
      <c r="G427" s="616" t="s">
        <v>124</v>
      </c>
      <c r="H427" s="616" t="s">
        <v>124</v>
      </c>
      <c r="I427" s="616" t="s">
        <v>124</v>
      </c>
      <c r="J427" s="616" t="s">
        <v>124</v>
      </c>
      <c r="K427" s="616" t="s">
        <v>124</v>
      </c>
      <c r="L427" s="616">
        <v>271</v>
      </c>
      <c r="M427" s="616">
        <v>100</v>
      </c>
      <c r="N427" s="616" t="s">
        <v>124</v>
      </c>
      <c r="O427" s="616" t="s">
        <v>124</v>
      </c>
      <c r="P427" s="616" t="s">
        <v>124</v>
      </c>
      <c r="Q427" s="616" t="s">
        <v>124</v>
      </c>
      <c r="R427" s="616" t="s">
        <v>124</v>
      </c>
      <c r="S427" s="616" t="s">
        <v>124</v>
      </c>
    </row>
    <row r="428" spans="1:19" s="970" customFormat="1" ht="15" customHeight="1">
      <c r="A428" s="1414" t="s">
        <v>545</v>
      </c>
      <c r="B428" s="1414"/>
      <c r="C428" s="202" t="s">
        <v>3</v>
      </c>
      <c r="D428" s="202" t="s">
        <v>8</v>
      </c>
      <c r="E428" s="616">
        <v>88</v>
      </c>
      <c r="F428" s="616" t="s">
        <v>124</v>
      </c>
      <c r="G428" s="616" t="s">
        <v>124</v>
      </c>
      <c r="H428" s="616" t="s">
        <v>124</v>
      </c>
      <c r="I428" s="616" t="s">
        <v>124</v>
      </c>
      <c r="J428" s="616" t="s">
        <v>124</v>
      </c>
      <c r="K428" s="616" t="s">
        <v>124</v>
      </c>
      <c r="L428" s="616">
        <v>80</v>
      </c>
      <c r="M428" s="616">
        <v>90.9</v>
      </c>
      <c r="N428" s="616">
        <v>3</v>
      </c>
      <c r="O428" s="616">
        <v>3.4</v>
      </c>
      <c r="P428" s="616">
        <v>4</v>
      </c>
      <c r="Q428" s="616">
        <v>4.5</v>
      </c>
      <c r="R428" s="616" t="s">
        <v>67</v>
      </c>
      <c r="S428" s="616">
        <v>1.1000000000000001</v>
      </c>
    </row>
    <row r="429" spans="1:19" s="970" customFormat="1">
      <c r="A429" s="1414"/>
      <c r="B429" s="1414"/>
      <c r="C429" s="203"/>
      <c r="D429" s="202" t="s">
        <v>6</v>
      </c>
      <c r="E429" s="616">
        <v>7</v>
      </c>
      <c r="F429" s="616" t="s">
        <v>124</v>
      </c>
      <c r="G429" s="616" t="s">
        <v>124</v>
      </c>
      <c r="H429" s="616" t="s">
        <v>124</v>
      </c>
      <c r="I429" s="616" t="s">
        <v>124</v>
      </c>
      <c r="J429" s="616" t="s">
        <v>124</v>
      </c>
      <c r="K429" s="616" t="s">
        <v>124</v>
      </c>
      <c r="L429" s="616">
        <v>7</v>
      </c>
      <c r="M429" s="616">
        <v>100</v>
      </c>
      <c r="N429" s="616" t="s">
        <v>124</v>
      </c>
      <c r="O429" s="616" t="s">
        <v>124</v>
      </c>
      <c r="P429" s="616" t="s">
        <v>124</v>
      </c>
      <c r="Q429" s="616" t="s">
        <v>124</v>
      </c>
      <c r="R429" s="616" t="s">
        <v>124</v>
      </c>
      <c r="S429" s="616" t="s">
        <v>124</v>
      </c>
    </row>
    <row r="430" spans="1:19" s="970" customFormat="1">
      <c r="A430" s="1414"/>
      <c r="B430" s="1414"/>
      <c r="C430" s="203"/>
      <c r="D430" s="202" t="s">
        <v>7</v>
      </c>
      <c r="E430" s="616">
        <v>95</v>
      </c>
      <c r="F430" s="616" t="s">
        <v>124</v>
      </c>
      <c r="G430" s="616" t="s">
        <v>124</v>
      </c>
      <c r="H430" s="616" t="s">
        <v>124</v>
      </c>
      <c r="I430" s="616" t="s">
        <v>124</v>
      </c>
      <c r="J430" s="616" t="s">
        <v>124</v>
      </c>
      <c r="K430" s="616" t="s">
        <v>124</v>
      </c>
      <c r="L430" s="616">
        <v>87</v>
      </c>
      <c r="M430" s="616">
        <v>91.6</v>
      </c>
      <c r="N430" s="616">
        <v>3</v>
      </c>
      <c r="O430" s="616">
        <v>3.2</v>
      </c>
      <c r="P430" s="616">
        <v>4</v>
      </c>
      <c r="Q430" s="616">
        <v>4.2</v>
      </c>
      <c r="R430" s="616" t="s">
        <v>67</v>
      </c>
      <c r="S430" s="616">
        <v>1.1000000000000001</v>
      </c>
    </row>
    <row r="431" spans="1:19" s="970" customFormat="1">
      <c r="A431" s="1414"/>
      <c r="B431" s="1414"/>
      <c r="C431" s="202" t="s">
        <v>4</v>
      </c>
      <c r="D431" s="202" t="s">
        <v>8</v>
      </c>
      <c r="E431" s="616">
        <v>16</v>
      </c>
      <c r="F431" s="616" t="s">
        <v>124</v>
      </c>
      <c r="G431" s="616" t="s">
        <v>124</v>
      </c>
      <c r="H431" s="616" t="s">
        <v>124</v>
      </c>
      <c r="I431" s="616" t="s">
        <v>124</v>
      </c>
      <c r="J431" s="616" t="s">
        <v>124</v>
      </c>
      <c r="K431" s="616" t="s">
        <v>124</v>
      </c>
      <c r="L431" s="616">
        <v>13</v>
      </c>
      <c r="M431" s="616">
        <v>81.3</v>
      </c>
      <c r="N431" s="616" t="s">
        <v>124</v>
      </c>
      <c r="O431" s="616" t="s">
        <v>124</v>
      </c>
      <c r="P431" s="616">
        <v>3</v>
      </c>
      <c r="Q431" s="616">
        <v>18.8</v>
      </c>
      <c r="R431" s="616" t="s">
        <v>124</v>
      </c>
      <c r="S431" s="616" t="s">
        <v>124</v>
      </c>
    </row>
    <row r="432" spans="1:19" s="970" customFormat="1">
      <c r="A432" s="1414"/>
      <c r="B432" s="1414"/>
      <c r="C432" s="203"/>
      <c r="D432" s="202" t="s">
        <v>6</v>
      </c>
      <c r="E432" s="616" t="s">
        <v>124</v>
      </c>
      <c r="F432" s="616" t="s">
        <v>124</v>
      </c>
      <c r="G432" s="616" t="s">
        <v>124</v>
      </c>
      <c r="H432" s="616" t="s">
        <v>124</v>
      </c>
      <c r="I432" s="616" t="s">
        <v>124</v>
      </c>
      <c r="J432" s="616" t="s">
        <v>124</v>
      </c>
      <c r="K432" s="616" t="s">
        <v>124</v>
      </c>
      <c r="L432" s="616" t="s">
        <v>124</v>
      </c>
      <c r="M432" s="616" t="s">
        <v>124</v>
      </c>
      <c r="N432" s="616" t="s">
        <v>124</v>
      </c>
      <c r="O432" s="616" t="s">
        <v>124</v>
      </c>
      <c r="P432" s="616" t="s">
        <v>124</v>
      </c>
      <c r="Q432" s="616" t="s">
        <v>124</v>
      </c>
      <c r="R432" s="616" t="s">
        <v>124</v>
      </c>
      <c r="S432" s="616" t="s">
        <v>124</v>
      </c>
    </row>
    <row r="433" spans="1:41" s="970" customFormat="1">
      <c r="A433" s="1414"/>
      <c r="B433" s="1414"/>
      <c r="C433" s="203"/>
      <c r="D433" s="202" t="s">
        <v>7</v>
      </c>
      <c r="E433" s="616">
        <v>16</v>
      </c>
      <c r="F433" s="616" t="s">
        <v>124</v>
      </c>
      <c r="G433" s="616" t="s">
        <v>124</v>
      </c>
      <c r="H433" s="616" t="s">
        <v>124</v>
      </c>
      <c r="I433" s="616" t="s">
        <v>124</v>
      </c>
      <c r="J433" s="616" t="s">
        <v>124</v>
      </c>
      <c r="K433" s="616" t="s">
        <v>124</v>
      </c>
      <c r="L433" s="616">
        <v>13</v>
      </c>
      <c r="M433" s="616">
        <v>81.3</v>
      </c>
      <c r="N433" s="616" t="s">
        <v>124</v>
      </c>
      <c r="O433" s="616" t="s">
        <v>124</v>
      </c>
      <c r="P433" s="616">
        <v>3</v>
      </c>
      <c r="Q433" s="616">
        <v>18.8</v>
      </c>
      <c r="R433" s="616" t="s">
        <v>124</v>
      </c>
      <c r="S433" s="616" t="s">
        <v>124</v>
      </c>
    </row>
    <row r="434" spans="1:41" s="970" customFormat="1">
      <c r="A434" s="1414"/>
      <c r="B434" s="1414"/>
      <c r="C434" s="202" t="s">
        <v>7</v>
      </c>
      <c r="D434" s="202" t="s">
        <v>8</v>
      </c>
      <c r="E434" s="616">
        <v>104</v>
      </c>
      <c r="F434" s="616" t="s">
        <v>124</v>
      </c>
      <c r="G434" s="616" t="s">
        <v>124</v>
      </c>
      <c r="H434" s="616" t="s">
        <v>124</v>
      </c>
      <c r="I434" s="616" t="s">
        <v>124</v>
      </c>
      <c r="J434" s="616" t="s">
        <v>124</v>
      </c>
      <c r="K434" s="616" t="s">
        <v>124</v>
      </c>
      <c r="L434" s="616">
        <v>93</v>
      </c>
      <c r="M434" s="616">
        <v>89.4</v>
      </c>
      <c r="N434" s="616">
        <v>3</v>
      </c>
      <c r="O434" s="616">
        <v>2.9</v>
      </c>
      <c r="P434" s="616">
        <v>7</v>
      </c>
      <c r="Q434" s="616">
        <v>6.7</v>
      </c>
      <c r="R434" s="616" t="s">
        <v>67</v>
      </c>
      <c r="S434" s="616">
        <v>1</v>
      </c>
    </row>
    <row r="435" spans="1:41" s="970" customFormat="1">
      <c r="A435" s="1414"/>
      <c r="B435" s="1414"/>
      <c r="C435" s="973"/>
      <c r="D435" s="202" t="s">
        <v>6</v>
      </c>
      <c r="E435" s="616">
        <v>7</v>
      </c>
      <c r="F435" s="616" t="s">
        <v>124</v>
      </c>
      <c r="G435" s="616" t="s">
        <v>124</v>
      </c>
      <c r="H435" s="616" t="s">
        <v>124</v>
      </c>
      <c r="I435" s="616" t="s">
        <v>124</v>
      </c>
      <c r="J435" s="616" t="s">
        <v>124</v>
      </c>
      <c r="K435" s="616" t="s">
        <v>124</v>
      </c>
      <c r="L435" s="616">
        <v>7</v>
      </c>
      <c r="M435" s="616">
        <v>100</v>
      </c>
      <c r="N435" s="616" t="s">
        <v>124</v>
      </c>
      <c r="O435" s="616" t="s">
        <v>124</v>
      </c>
      <c r="P435" s="616" t="s">
        <v>124</v>
      </c>
      <c r="Q435" s="616" t="s">
        <v>124</v>
      </c>
      <c r="R435" s="616" t="s">
        <v>124</v>
      </c>
      <c r="S435" s="616" t="s">
        <v>124</v>
      </c>
    </row>
    <row r="436" spans="1:41" s="970" customFormat="1">
      <c r="A436" s="1414"/>
      <c r="B436" s="1414"/>
      <c r="C436" s="973"/>
      <c r="D436" s="202" t="s">
        <v>7</v>
      </c>
      <c r="E436" s="616">
        <v>111</v>
      </c>
      <c r="F436" s="616" t="s">
        <v>124</v>
      </c>
      <c r="G436" s="616" t="s">
        <v>124</v>
      </c>
      <c r="H436" s="616" t="s">
        <v>124</v>
      </c>
      <c r="I436" s="616" t="s">
        <v>124</v>
      </c>
      <c r="J436" s="616" t="s">
        <v>124</v>
      </c>
      <c r="K436" s="616" t="s">
        <v>124</v>
      </c>
      <c r="L436" s="616">
        <v>100</v>
      </c>
      <c r="M436" s="616">
        <v>90.1</v>
      </c>
      <c r="N436" s="616">
        <v>3</v>
      </c>
      <c r="O436" s="616">
        <v>2.7</v>
      </c>
      <c r="P436" s="616">
        <v>7</v>
      </c>
      <c r="Q436" s="616">
        <v>6.3</v>
      </c>
      <c r="R436" s="616" t="s">
        <v>67</v>
      </c>
      <c r="S436" s="616">
        <v>0.9</v>
      </c>
    </row>
    <row r="437" spans="1:41" s="970" customFormat="1">
      <c r="A437" s="1414" t="s">
        <v>7</v>
      </c>
      <c r="B437" s="1414"/>
      <c r="C437" s="202" t="s">
        <v>3</v>
      </c>
      <c r="D437" s="202" t="s">
        <v>8</v>
      </c>
      <c r="E437" s="616">
        <v>1414</v>
      </c>
      <c r="F437" s="616">
        <v>34</v>
      </c>
      <c r="G437" s="616">
        <v>2.4</v>
      </c>
      <c r="H437" s="616">
        <v>69</v>
      </c>
      <c r="I437" s="616">
        <v>4.9000000000000004</v>
      </c>
      <c r="J437" s="616">
        <v>239</v>
      </c>
      <c r="K437" s="616">
        <v>16.899999999999999</v>
      </c>
      <c r="L437" s="616">
        <v>904</v>
      </c>
      <c r="M437" s="616">
        <v>63.9</v>
      </c>
      <c r="N437" s="616">
        <v>20</v>
      </c>
      <c r="O437" s="616">
        <v>1.4</v>
      </c>
      <c r="P437" s="616">
        <v>146</v>
      </c>
      <c r="Q437" s="616">
        <v>10.3</v>
      </c>
      <c r="R437" s="616" t="s">
        <v>67</v>
      </c>
      <c r="S437" s="616">
        <v>0.1</v>
      </c>
    </row>
    <row r="438" spans="1:41" s="970" customFormat="1">
      <c r="A438" s="1414"/>
      <c r="B438" s="1414"/>
      <c r="C438" s="973"/>
      <c r="D438" s="202" t="s">
        <v>6</v>
      </c>
      <c r="E438" s="616">
        <v>73</v>
      </c>
      <c r="F438" s="616">
        <v>3</v>
      </c>
      <c r="G438" s="616">
        <v>4.0999999999999996</v>
      </c>
      <c r="H438" s="616">
        <v>10</v>
      </c>
      <c r="I438" s="616">
        <v>13.7</v>
      </c>
      <c r="J438" s="616">
        <v>18</v>
      </c>
      <c r="K438" s="616">
        <v>24.7</v>
      </c>
      <c r="L438" s="616">
        <v>40</v>
      </c>
      <c r="M438" s="616">
        <v>54.8</v>
      </c>
      <c r="N438" s="616" t="s">
        <v>67</v>
      </c>
      <c r="O438" s="616">
        <v>1.4</v>
      </c>
      <c r="P438" s="616" t="s">
        <v>67</v>
      </c>
      <c r="Q438" s="616">
        <v>1.4</v>
      </c>
      <c r="R438" s="616" t="s">
        <v>124</v>
      </c>
      <c r="S438" s="616" t="s">
        <v>124</v>
      </c>
    </row>
    <row r="439" spans="1:41" s="970" customFormat="1">
      <c r="A439" s="1414"/>
      <c r="B439" s="1414"/>
      <c r="C439" s="973"/>
      <c r="D439" s="202" t="s">
        <v>7</v>
      </c>
      <c r="E439" s="616">
        <v>1487</v>
      </c>
      <c r="F439" s="616">
        <v>37</v>
      </c>
      <c r="G439" s="616">
        <v>2.5</v>
      </c>
      <c r="H439" s="616">
        <v>79</v>
      </c>
      <c r="I439" s="616">
        <v>5.3</v>
      </c>
      <c r="J439" s="616">
        <v>257</v>
      </c>
      <c r="K439" s="616">
        <v>17.3</v>
      </c>
      <c r="L439" s="616">
        <v>944</v>
      </c>
      <c r="M439" s="616">
        <v>63.5</v>
      </c>
      <c r="N439" s="616">
        <v>21</v>
      </c>
      <c r="O439" s="616">
        <v>1.4</v>
      </c>
      <c r="P439" s="616">
        <v>147</v>
      </c>
      <c r="Q439" s="616">
        <v>9.9</v>
      </c>
      <c r="R439" s="616" t="s">
        <v>67</v>
      </c>
      <c r="S439" s="616">
        <v>0.1</v>
      </c>
    </row>
    <row r="440" spans="1:41" s="970" customFormat="1">
      <c r="A440" s="1414"/>
      <c r="B440" s="1414"/>
      <c r="C440" s="202" t="s">
        <v>4</v>
      </c>
      <c r="D440" s="202" t="s">
        <v>8</v>
      </c>
      <c r="E440" s="616">
        <v>1134</v>
      </c>
      <c r="F440" s="616">
        <v>15</v>
      </c>
      <c r="G440" s="616">
        <v>1.3</v>
      </c>
      <c r="H440" s="616">
        <v>20</v>
      </c>
      <c r="I440" s="616">
        <v>1.8</v>
      </c>
      <c r="J440" s="616">
        <v>155</v>
      </c>
      <c r="K440" s="616">
        <v>13.7</v>
      </c>
      <c r="L440" s="616">
        <v>774</v>
      </c>
      <c r="M440" s="616">
        <v>68.3</v>
      </c>
      <c r="N440" s="616">
        <v>42</v>
      </c>
      <c r="O440" s="616">
        <v>3.7</v>
      </c>
      <c r="P440" s="616">
        <v>122</v>
      </c>
      <c r="Q440" s="616">
        <v>10.8</v>
      </c>
      <c r="R440" s="616">
        <v>6</v>
      </c>
      <c r="S440" s="616">
        <v>0.5</v>
      </c>
    </row>
    <row r="441" spans="1:41" s="970" customFormat="1">
      <c r="A441" s="1414"/>
      <c r="B441" s="1414"/>
      <c r="C441" s="973"/>
      <c r="D441" s="202" t="s">
        <v>6</v>
      </c>
      <c r="E441" s="616">
        <v>70</v>
      </c>
      <c r="F441" s="616" t="s">
        <v>124</v>
      </c>
      <c r="G441" s="616" t="s">
        <v>124</v>
      </c>
      <c r="H441" s="616">
        <v>3</v>
      </c>
      <c r="I441" s="616">
        <v>4.3</v>
      </c>
      <c r="J441" s="616">
        <v>24</v>
      </c>
      <c r="K441" s="616">
        <v>34.299999999999997</v>
      </c>
      <c r="L441" s="616">
        <v>40</v>
      </c>
      <c r="M441" s="616">
        <v>57.1</v>
      </c>
      <c r="N441" s="616" t="s">
        <v>67</v>
      </c>
      <c r="O441" s="616">
        <v>1.4</v>
      </c>
      <c r="P441" s="616" t="s">
        <v>67</v>
      </c>
      <c r="Q441" s="616">
        <v>2.9</v>
      </c>
      <c r="R441" s="616" t="s">
        <v>124</v>
      </c>
      <c r="S441" s="616" t="s">
        <v>124</v>
      </c>
    </row>
    <row r="442" spans="1:41" s="970" customFormat="1">
      <c r="A442" s="1414"/>
      <c r="B442" s="1414"/>
      <c r="C442" s="973"/>
      <c r="D442" s="202" t="s">
        <v>7</v>
      </c>
      <c r="E442" s="616">
        <v>1204</v>
      </c>
      <c r="F442" s="616">
        <v>15</v>
      </c>
      <c r="G442" s="616">
        <v>1.2</v>
      </c>
      <c r="H442" s="616">
        <v>23</v>
      </c>
      <c r="I442" s="616">
        <v>1.9</v>
      </c>
      <c r="J442" s="616">
        <v>179</v>
      </c>
      <c r="K442" s="616">
        <v>14.9</v>
      </c>
      <c r="L442" s="616">
        <v>814</v>
      </c>
      <c r="M442" s="616">
        <v>67.599999999999994</v>
      </c>
      <c r="N442" s="616">
        <v>43</v>
      </c>
      <c r="O442" s="616">
        <v>3.6</v>
      </c>
      <c r="P442" s="616">
        <v>124</v>
      </c>
      <c r="Q442" s="616">
        <v>10.3</v>
      </c>
      <c r="R442" s="616">
        <v>6</v>
      </c>
      <c r="S442" s="616">
        <v>0.5</v>
      </c>
    </row>
    <row r="443" spans="1:41" s="970" customFormat="1">
      <c r="A443" s="1414"/>
      <c r="B443" s="1414"/>
      <c r="C443" s="202" t="s">
        <v>7</v>
      </c>
      <c r="D443" s="202" t="s">
        <v>8</v>
      </c>
      <c r="E443" s="616">
        <v>2548</v>
      </c>
      <c r="F443" s="616">
        <v>49</v>
      </c>
      <c r="G443" s="616">
        <v>1.9</v>
      </c>
      <c r="H443" s="616">
        <v>89</v>
      </c>
      <c r="I443" s="616">
        <v>3.5</v>
      </c>
      <c r="J443" s="616">
        <v>394</v>
      </c>
      <c r="K443" s="616">
        <v>15.5</v>
      </c>
      <c r="L443" s="616">
        <v>1678</v>
      </c>
      <c r="M443" s="616">
        <v>65.900000000000006</v>
      </c>
      <c r="N443" s="616">
        <v>62</v>
      </c>
      <c r="O443" s="616">
        <v>2.4</v>
      </c>
      <c r="P443" s="616">
        <v>268</v>
      </c>
      <c r="Q443" s="616">
        <v>10.5</v>
      </c>
      <c r="R443" s="616">
        <v>8</v>
      </c>
      <c r="S443" s="616">
        <v>0.3</v>
      </c>
    </row>
    <row r="444" spans="1:41" s="970" customFormat="1">
      <c r="A444" s="1414"/>
      <c r="B444" s="1414"/>
      <c r="C444" s="973"/>
      <c r="D444" s="202" t="s">
        <v>6</v>
      </c>
      <c r="E444" s="616">
        <v>143</v>
      </c>
      <c r="F444" s="616">
        <v>3</v>
      </c>
      <c r="G444" s="616">
        <v>2.1</v>
      </c>
      <c r="H444" s="616">
        <v>13</v>
      </c>
      <c r="I444" s="616">
        <v>9.1</v>
      </c>
      <c r="J444" s="616">
        <v>42</v>
      </c>
      <c r="K444" s="616">
        <v>29.4</v>
      </c>
      <c r="L444" s="616">
        <v>80</v>
      </c>
      <c r="M444" s="616">
        <v>55.9</v>
      </c>
      <c r="N444" s="616" t="s">
        <v>67</v>
      </c>
      <c r="O444" s="616">
        <v>1.4</v>
      </c>
      <c r="P444" s="616">
        <v>3</v>
      </c>
      <c r="Q444" s="616">
        <v>2.1</v>
      </c>
      <c r="R444" s="616" t="s">
        <v>124</v>
      </c>
      <c r="S444" s="616" t="s">
        <v>124</v>
      </c>
    </row>
    <row r="445" spans="1:41" s="970" customFormat="1">
      <c r="A445" s="1414"/>
      <c r="B445" s="1414"/>
      <c r="C445" s="973"/>
      <c r="D445" s="202" t="s">
        <v>7</v>
      </c>
      <c r="E445" s="616">
        <v>2691</v>
      </c>
      <c r="F445" s="616">
        <v>52</v>
      </c>
      <c r="G445" s="616">
        <v>1.9</v>
      </c>
      <c r="H445" s="616">
        <v>102</v>
      </c>
      <c r="I445" s="616">
        <v>3.8</v>
      </c>
      <c r="J445" s="616">
        <v>436</v>
      </c>
      <c r="K445" s="616">
        <v>16.2</v>
      </c>
      <c r="L445" s="616">
        <v>1758</v>
      </c>
      <c r="M445" s="616">
        <v>65.3</v>
      </c>
      <c r="N445" s="616">
        <v>64</v>
      </c>
      <c r="O445" s="616">
        <v>2.4</v>
      </c>
      <c r="P445" s="616">
        <v>271</v>
      </c>
      <c r="Q445" s="616">
        <v>10.1</v>
      </c>
      <c r="R445" s="616">
        <v>8</v>
      </c>
      <c r="S445" s="616">
        <v>0.3</v>
      </c>
    </row>
    <row r="446" spans="1:41" s="212" customFormat="1">
      <c r="A446" s="1415" t="s">
        <v>547</v>
      </c>
      <c r="B446" s="1415"/>
      <c r="C446" s="1415"/>
      <c r="D446" s="1415"/>
      <c r="E446" s="1415"/>
      <c r="F446" s="1415"/>
      <c r="G446" s="1415"/>
      <c r="H446" s="1415"/>
      <c r="I446" s="1415"/>
      <c r="J446" s="1415"/>
      <c r="K446" s="1415"/>
      <c r="L446" s="1415"/>
      <c r="M446" s="1415"/>
      <c r="N446" s="1415"/>
      <c r="O446" s="1415"/>
      <c r="P446" s="1415"/>
      <c r="Q446" s="1415"/>
      <c r="R446" s="1415"/>
      <c r="S446" s="1415"/>
      <c r="T446" s="970"/>
      <c r="U446" s="970"/>
      <c r="V446" s="970"/>
      <c r="W446" s="970"/>
      <c r="X446" s="970"/>
      <c r="Y446" s="970"/>
      <c r="Z446" s="970"/>
      <c r="AA446" s="970"/>
      <c r="AB446" s="970"/>
      <c r="AC446" s="970"/>
      <c r="AD446" s="970"/>
      <c r="AE446" s="970"/>
      <c r="AF446" s="970"/>
      <c r="AG446" s="970"/>
      <c r="AH446" s="970"/>
      <c r="AI446" s="970"/>
      <c r="AJ446" s="970"/>
      <c r="AK446" s="970"/>
      <c r="AL446" s="970"/>
      <c r="AM446" s="970"/>
      <c r="AN446" s="970"/>
      <c r="AO446" s="970"/>
    </row>
    <row r="447" spans="1:41" s="970" customFormat="1" ht="15" customHeight="1">
      <c r="A447" s="1414" t="s">
        <v>546</v>
      </c>
      <c r="B447" s="1414"/>
      <c r="C447" s="202" t="s">
        <v>3</v>
      </c>
      <c r="D447" s="202" t="s">
        <v>8</v>
      </c>
      <c r="E447" s="616">
        <v>688</v>
      </c>
      <c r="F447" s="616">
        <v>4</v>
      </c>
      <c r="G447" s="616">
        <v>0.6</v>
      </c>
      <c r="H447" s="616">
        <v>9</v>
      </c>
      <c r="I447" s="616">
        <v>1.3</v>
      </c>
      <c r="J447" s="616">
        <v>105</v>
      </c>
      <c r="K447" s="616">
        <v>15.3</v>
      </c>
      <c r="L447" s="616">
        <v>440</v>
      </c>
      <c r="M447" s="616">
        <v>64</v>
      </c>
      <c r="N447" s="616">
        <v>30</v>
      </c>
      <c r="O447" s="616">
        <v>4.4000000000000004</v>
      </c>
      <c r="P447" s="616">
        <v>98</v>
      </c>
      <c r="Q447" s="616">
        <v>14.2</v>
      </c>
      <c r="R447" s="616" t="s">
        <v>67</v>
      </c>
      <c r="S447" s="616">
        <v>0.3</v>
      </c>
    </row>
    <row r="448" spans="1:41" s="970" customFormat="1">
      <c r="A448" s="1414"/>
      <c r="B448" s="1414"/>
      <c r="C448" s="203"/>
      <c r="D448" s="202" t="s">
        <v>6</v>
      </c>
      <c r="E448" s="616">
        <v>28</v>
      </c>
      <c r="F448" s="616" t="s">
        <v>67</v>
      </c>
      <c r="G448" s="616">
        <v>3.6</v>
      </c>
      <c r="H448" s="616" t="s">
        <v>67</v>
      </c>
      <c r="I448" s="616">
        <v>3.6</v>
      </c>
      <c r="J448" s="616">
        <v>8</v>
      </c>
      <c r="K448" s="616">
        <v>28.6</v>
      </c>
      <c r="L448" s="616">
        <v>18</v>
      </c>
      <c r="M448" s="616">
        <v>64.3</v>
      </c>
      <c r="N448" s="616" t="s">
        <v>124</v>
      </c>
      <c r="O448" s="616" t="s">
        <v>124</v>
      </c>
      <c r="P448" s="616" t="s">
        <v>124</v>
      </c>
      <c r="Q448" s="616" t="s">
        <v>124</v>
      </c>
      <c r="R448" s="616" t="s">
        <v>124</v>
      </c>
      <c r="S448" s="616" t="s">
        <v>124</v>
      </c>
    </row>
    <row r="449" spans="1:19" s="970" customFormat="1">
      <c r="A449" s="1414"/>
      <c r="B449" s="1414"/>
      <c r="C449" s="203"/>
      <c r="D449" s="202" t="s">
        <v>7</v>
      </c>
      <c r="E449" s="616">
        <v>716</v>
      </c>
      <c r="F449" s="616">
        <v>5</v>
      </c>
      <c r="G449" s="616">
        <v>0.7</v>
      </c>
      <c r="H449" s="616">
        <v>10</v>
      </c>
      <c r="I449" s="616">
        <v>1.4</v>
      </c>
      <c r="J449" s="616">
        <v>113</v>
      </c>
      <c r="K449" s="616">
        <v>15.8</v>
      </c>
      <c r="L449" s="616">
        <v>458</v>
      </c>
      <c r="M449" s="616">
        <v>64</v>
      </c>
      <c r="N449" s="616">
        <v>30</v>
      </c>
      <c r="O449" s="616">
        <v>4.2</v>
      </c>
      <c r="P449" s="616">
        <v>98</v>
      </c>
      <c r="Q449" s="616">
        <v>13.7</v>
      </c>
      <c r="R449" s="616" t="s">
        <v>67</v>
      </c>
      <c r="S449" s="616">
        <v>0.3</v>
      </c>
    </row>
    <row r="450" spans="1:19" s="970" customFormat="1">
      <c r="A450" s="1414"/>
      <c r="B450" s="1414"/>
      <c r="C450" s="202" t="s">
        <v>4</v>
      </c>
      <c r="D450" s="202" t="s">
        <v>8</v>
      </c>
      <c r="E450" s="616">
        <v>496</v>
      </c>
      <c r="F450" s="616">
        <v>4</v>
      </c>
      <c r="G450" s="616">
        <v>0.8</v>
      </c>
      <c r="H450" s="616">
        <v>5</v>
      </c>
      <c r="I450" s="616">
        <v>1</v>
      </c>
      <c r="J450" s="616">
        <v>34</v>
      </c>
      <c r="K450" s="616">
        <v>6.9</v>
      </c>
      <c r="L450" s="616">
        <v>351</v>
      </c>
      <c r="M450" s="616">
        <v>70.8</v>
      </c>
      <c r="N450" s="616">
        <v>24</v>
      </c>
      <c r="O450" s="616">
        <v>4.8</v>
      </c>
      <c r="P450" s="616">
        <v>76</v>
      </c>
      <c r="Q450" s="616">
        <v>15.3</v>
      </c>
      <c r="R450" s="616" t="s">
        <v>67</v>
      </c>
      <c r="S450" s="616">
        <v>0.4</v>
      </c>
    </row>
    <row r="451" spans="1:19" s="970" customFormat="1">
      <c r="A451" s="1414"/>
      <c r="B451" s="1414"/>
      <c r="C451" s="203"/>
      <c r="D451" s="202" t="s">
        <v>6</v>
      </c>
      <c r="E451" s="616">
        <v>21</v>
      </c>
      <c r="F451" s="616" t="s">
        <v>124</v>
      </c>
      <c r="G451" s="616" t="s">
        <v>124</v>
      </c>
      <c r="H451" s="616" t="s">
        <v>67</v>
      </c>
      <c r="I451" s="616">
        <v>4.8</v>
      </c>
      <c r="J451" s="616" t="s">
        <v>67</v>
      </c>
      <c r="K451" s="616">
        <v>9.5</v>
      </c>
      <c r="L451" s="616">
        <v>15</v>
      </c>
      <c r="M451" s="616">
        <v>71.400000000000006</v>
      </c>
      <c r="N451" s="616" t="s">
        <v>124</v>
      </c>
      <c r="O451" s="616" t="s">
        <v>124</v>
      </c>
      <c r="P451" s="616">
        <v>3</v>
      </c>
      <c r="Q451" s="616">
        <v>14.3</v>
      </c>
      <c r="R451" s="616" t="s">
        <v>124</v>
      </c>
      <c r="S451" s="616" t="s">
        <v>124</v>
      </c>
    </row>
    <row r="452" spans="1:19" s="970" customFormat="1">
      <c r="A452" s="1414"/>
      <c r="B452" s="1414"/>
      <c r="C452" s="203"/>
      <c r="D452" s="202" t="s">
        <v>7</v>
      </c>
      <c r="E452" s="616">
        <v>517</v>
      </c>
      <c r="F452" s="616">
        <v>4</v>
      </c>
      <c r="G452" s="616">
        <v>0.8</v>
      </c>
      <c r="H452" s="616">
        <v>6</v>
      </c>
      <c r="I452" s="616">
        <v>1.2</v>
      </c>
      <c r="J452" s="616">
        <v>36</v>
      </c>
      <c r="K452" s="616">
        <v>7</v>
      </c>
      <c r="L452" s="616">
        <v>366</v>
      </c>
      <c r="M452" s="616">
        <v>70.8</v>
      </c>
      <c r="N452" s="616">
        <v>24</v>
      </c>
      <c r="O452" s="616">
        <v>4.5999999999999996</v>
      </c>
      <c r="P452" s="616">
        <v>79</v>
      </c>
      <c r="Q452" s="616">
        <v>15.3</v>
      </c>
      <c r="R452" s="616" t="s">
        <v>67</v>
      </c>
      <c r="S452" s="616">
        <v>0.4</v>
      </c>
    </row>
    <row r="453" spans="1:19" s="970" customFormat="1">
      <c r="A453" s="1414"/>
      <c r="B453" s="1414"/>
      <c r="C453" s="202" t="s">
        <v>7</v>
      </c>
      <c r="D453" s="202" t="s">
        <v>8</v>
      </c>
      <c r="E453" s="616">
        <v>1184</v>
      </c>
      <c r="F453" s="616">
        <v>8</v>
      </c>
      <c r="G453" s="616">
        <v>0.7</v>
      </c>
      <c r="H453" s="616">
        <v>14</v>
      </c>
      <c r="I453" s="616">
        <v>1.2</v>
      </c>
      <c r="J453" s="616">
        <v>139</v>
      </c>
      <c r="K453" s="616">
        <v>11.7</v>
      </c>
      <c r="L453" s="616">
        <v>791</v>
      </c>
      <c r="M453" s="616">
        <v>66.8</v>
      </c>
      <c r="N453" s="616">
        <v>54</v>
      </c>
      <c r="O453" s="616">
        <v>4.5999999999999996</v>
      </c>
      <c r="P453" s="616">
        <v>174</v>
      </c>
      <c r="Q453" s="616">
        <v>14.7</v>
      </c>
      <c r="R453" s="616">
        <v>4</v>
      </c>
      <c r="S453" s="616">
        <v>0.3</v>
      </c>
    </row>
    <row r="454" spans="1:19" s="970" customFormat="1">
      <c r="A454" s="1414"/>
      <c r="B454" s="1414"/>
      <c r="C454" s="973"/>
      <c r="D454" s="202" t="s">
        <v>6</v>
      </c>
      <c r="E454" s="616">
        <v>49</v>
      </c>
      <c r="F454" s="616" t="s">
        <v>67</v>
      </c>
      <c r="G454" s="616">
        <v>2</v>
      </c>
      <c r="H454" s="616" t="s">
        <v>67</v>
      </c>
      <c r="I454" s="616">
        <v>4.0999999999999996</v>
      </c>
      <c r="J454" s="616">
        <v>10</v>
      </c>
      <c r="K454" s="616">
        <v>20.399999999999999</v>
      </c>
      <c r="L454" s="616">
        <v>33</v>
      </c>
      <c r="M454" s="616">
        <v>67.3</v>
      </c>
      <c r="N454" s="616" t="s">
        <v>124</v>
      </c>
      <c r="O454" s="616" t="s">
        <v>124</v>
      </c>
      <c r="P454" s="616">
        <v>3</v>
      </c>
      <c r="Q454" s="616">
        <v>6.1</v>
      </c>
      <c r="R454" s="616" t="s">
        <v>124</v>
      </c>
      <c r="S454" s="616" t="s">
        <v>124</v>
      </c>
    </row>
    <row r="455" spans="1:19" s="970" customFormat="1">
      <c r="A455" s="1414"/>
      <c r="B455" s="1414"/>
      <c r="C455" s="973"/>
      <c r="D455" s="202" t="s">
        <v>7</v>
      </c>
      <c r="E455" s="616">
        <v>1233</v>
      </c>
      <c r="F455" s="616">
        <v>9</v>
      </c>
      <c r="G455" s="616">
        <v>0.7</v>
      </c>
      <c r="H455" s="616">
        <v>16</v>
      </c>
      <c r="I455" s="616">
        <v>1.3</v>
      </c>
      <c r="J455" s="616">
        <v>149</v>
      </c>
      <c r="K455" s="616">
        <v>12.1</v>
      </c>
      <c r="L455" s="616">
        <v>824</v>
      </c>
      <c r="M455" s="616">
        <v>66.8</v>
      </c>
      <c r="N455" s="616">
        <v>54</v>
      </c>
      <c r="O455" s="616">
        <v>4.4000000000000004</v>
      </c>
      <c r="P455" s="616">
        <v>177</v>
      </c>
      <c r="Q455" s="616">
        <v>14.4</v>
      </c>
      <c r="R455" s="616">
        <v>4</v>
      </c>
      <c r="S455" s="616">
        <v>0.3</v>
      </c>
    </row>
    <row r="456" spans="1:19" s="970" customFormat="1" ht="15" customHeight="1">
      <c r="A456" s="1414" t="s">
        <v>651</v>
      </c>
      <c r="B456" s="1414"/>
      <c r="C456" s="202" t="s">
        <v>3</v>
      </c>
      <c r="D456" s="202" t="s">
        <v>8</v>
      </c>
      <c r="E456" s="616">
        <v>20</v>
      </c>
      <c r="F456" s="616" t="s">
        <v>124</v>
      </c>
      <c r="G456" s="616" t="s">
        <v>124</v>
      </c>
      <c r="H456" s="616" t="s">
        <v>124</v>
      </c>
      <c r="I456" s="616" t="s">
        <v>124</v>
      </c>
      <c r="J456" s="616" t="s">
        <v>67</v>
      </c>
      <c r="K456" s="616">
        <v>10</v>
      </c>
      <c r="L456" s="616">
        <v>13</v>
      </c>
      <c r="M456" s="616">
        <v>65</v>
      </c>
      <c r="N456" s="616">
        <v>4</v>
      </c>
      <c r="O456" s="616">
        <v>20</v>
      </c>
      <c r="P456" s="616" t="s">
        <v>67</v>
      </c>
      <c r="Q456" s="616">
        <v>5</v>
      </c>
      <c r="R456" s="616" t="s">
        <v>124</v>
      </c>
      <c r="S456" s="616" t="s">
        <v>124</v>
      </c>
    </row>
    <row r="457" spans="1:19" s="970" customFormat="1">
      <c r="A457" s="1414"/>
      <c r="B457" s="1414"/>
      <c r="C457" s="203"/>
      <c r="D457" s="202" t="s">
        <v>6</v>
      </c>
      <c r="E457" s="616" t="s">
        <v>124</v>
      </c>
      <c r="F457" s="616" t="s">
        <v>124</v>
      </c>
      <c r="G457" s="616" t="s">
        <v>124</v>
      </c>
      <c r="H457" s="616" t="s">
        <v>124</v>
      </c>
      <c r="I457" s="616" t="s">
        <v>124</v>
      </c>
      <c r="J457" s="616" t="s">
        <v>124</v>
      </c>
      <c r="K457" s="616" t="s">
        <v>124</v>
      </c>
      <c r="L457" s="616" t="s">
        <v>124</v>
      </c>
      <c r="M457" s="616" t="s">
        <v>124</v>
      </c>
      <c r="N457" s="616" t="s">
        <v>124</v>
      </c>
      <c r="O457" s="616" t="s">
        <v>124</v>
      </c>
      <c r="P457" s="616" t="s">
        <v>124</v>
      </c>
      <c r="Q457" s="616" t="s">
        <v>124</v>
      </c>
      <c r="R457" s="616" t="s">
        <v>124</v>
      </c>
      <c r="S457" s="616" t="s">
        <v>124</v>
      </c>
    </row>
    <row r="458" spans="1:19" s="970" customFormat="1">
      <c r="A458" s="1414"/>
      <c r="B458" s="1414"/>
      <c r="C458" s="203"/>
      <c r="D458" s="202" t="s">
        <v>7</v>
      </c>
      <c r="E458" s="616">
        <v>20</v>
      </c>
      <c r="F458" s="616" t="s">
        <v>124</v>
      </c>
      <c r="G458" s="616" t="s">
        <v>124</v>
      </c>
      <c r="H458" s="616" t="s">
        <v>124</v>
      </c>
      <c r="I458" s="616" t="s">
        <v>124</v>
      </c>
      <c r="J458" s="616" t="s">
        <v>67</v>
      </c>
      <c r="K458" s="616">
        <v>10</v>
      </c>
      <c r="L458" s="616">
        <v>13</v>
      </c>
      <c r="M458" s="616">
        <v>65</v>
      </c>
      <c r="N458" s="616">
        <v>4</v>
      </c>
      <c r="O458" s="616">
        <v>20</v>
      </c>
      <c r="P458" s="616" t="s">
        <v>67</v>
      </c>
      <c r="Q458" s="616">
        <v>5</v>
      </c>
      <c r="R458" s="616" t="s">
        <v>124</v>
      </c>
      <c r="S458" s="616" t="s">
        <v>124</v>
      </c>
    </row>
    <row r="459" spans="1:19" s="970" customFormat="1">
      <c r="A459" s="1414"/>
      <c r="B459" s="1414"/>
      <c r="C459" s="202" t="s">
        <v>4</v>
      </c>
      <c r="D459" s="202" t="s">
        <v>8</v>
      </c>
      <c r="E459" s="616">
        <v>286</v>
      </c>
      <c r="F459" s="616" t="s">
        <v>124</v>
      </c>
      <c r="G459" s="616" t="s">
        <v>124</v>
      </c>
      <c r="H459" s="616" t="s">
        <v>124</v>
      </c>
      <c r="I459" s="616" t="s">
        <v>124</v>
      </c>
      <c r="J459" s="616">
        <v>57</v>
      </c>
      <c r="K459" s="616">
        <v>19.899999999999999</v>
      </c>
      <c r="L459" s="616">
        <v>205</v>
      </c>
      <c r="M459" s="616">
        <v>71.7</v>
      </c>
      <c r="N459" s="616">
        <v>11</v>
      </c>
      <c r="O459" s="616">
        <v>3.8</v>
      </c>
      <c r="P459" s="616">
        <v>12</v>
      </c>
      <c r="Q459" s="616">
        <v>4.2</v>
      </c>
      <c r="R459" s="616" t="s">
        <v>67</v>
      </c>
      <c r="S459" s="616">
        <v>0.3</v>
      </c>
    </row>
    <row r="460" spans="1:19" s="970" customFormat="1">
      <c r="A460" s="1414"/>
      <c r="B460" s="1414"/>
      <c r="C460" s="203"/>
      <c r="D460" s="202" t="s">
        <v>6</v>
      </c>
      <c r="E460" s="616">
        <v>9</v>
      </c>
      <c r="F460" s="616" t="s">
        <v>124</v>
      </c>
      <c r="G460" s="616" t="s">
        <v>124</v>
      </c>
      <c r="H460" s="616" t="s">
        <v>124</v>
      </c>
      <c r="I460" s="616" t="s">
        <v>124</v>
      </c>
      <c r="J460" s="616">
        <v>3</v>
      </c>
      <c r="K460" s="616">
        <v>33.299999999999997</v>
      </c>
      <c r="L460" s="616">
        <v>6</v>
      </c>
      <c r="M460" s="616">
        <v>66.7</v>
      </c>
      <c r="N460" s="616" t="s">
        <v>124</v>
      </c>
      <c r="O460" s="616" t="s">
        <v>124</v>
      </c>
      <c r="P460" s="616" t="s">
        <v>124</v>
      </c>
      <c r="Q460" s="616" t="s">
        <v>124</v>
      </c>
      <c r="R460" s="616" t="s">
        <v>124</v>
      </c>
      <c r="S460" s="616" t="s">
        <v>124</v>
      </c>
    </row>
    <row r="461" spans="1:19" s="970" customFormat="1">
      <c r="A461" s="1414"/>
      <c r="B461" s="1414"/>
      <c r="C461" s="203"/>
      <c r="D461" s="202" t="s">
        <v>7</v>
      </c>
      <c r="E461" s="616">
        <v>295</v>
      </c>
      <c r="F461" s="616" t="s">
        <v>124</v>
      </c>
      <c r="G461" s="616" t="s">
        <v>124</v>
      </c>
      <c r="H461" s="616" t="s">
        <v>124</v>
      </c>
      <c r="I461" s="616" t="s">
        <v>124</v>
      </c>
      <c r="J461" s="616">
        <v>60</v>
      </c>
      <c r="K461" s="616">
        <v>20.3</v>
      </c>
      <c r="L461" s="616">
        <v>211</v>
      </c>
      <c r="M461" s="616">
        <v>71.5</v>
      </c>
      <c r="N461" s="616">
        <v>11</v>
      </c>
      <c r="O461" s="616">
        <v>3.7</v>
      </c>
      <c r="P461" s="616">
        <v>12</v>
      </c>
      <c r="Q461" s="616">
        <v>4.0999999999999996</v>
      </c>
      <c r="R461" s="616" t="s">
        <v>67</v>
      </c>
      <c r="S461" s="616">
        <v>0.3</v>
      </c>
    </row>
    <row r="462" spans="1:19" s="970" customFormat="1">
      <c r="A462" s="1414"/>
      <c r="B462" s="1414"/>
      <c r="C462" s="202" t="s">
        <v>7</v>
      </c>
      <c r="D462" s="202" t="s">
        <v>8</v>
      </c>
      <c r="E462" s="616">
        <v>306</v>
      </c>
      <c r="F462" s="616" t="s">
        <v>124</v>
      </c>
      <c r="G462" s="616" t="s">
        <v>124</v>
      </c>
      <c r="H462" s="616" t="s">
        <v>124</v>
      </c>
      <c r="I462" s="616" t="s">
        <v>124</v>
      </c>
      <c r="J462" s="616">
        <v>59</v>
      </c>
      <c r="K462" s="616">
        <v>19.3</v>
      </c>
      <c r="L462" s="616">
        <v>218</v>
      </c>
      <c r="M462" s="616">
        <v>71.2</v>
      </c>
      <c r="N462" s="616">
        <v>15</v>
      </c>
      <c r="O462" s="616">
        <v>4.9000000000000004</v>
      </c>
      <c r="P462" s="616">
        <v>13</v>
      </c>
      <c r="Q462" s="616">
        <v>4.2</v>
      </c>
      <c r="R462" s="616" t="s">
        <v>67</v>
      </c>
      <c r="S462" s="616">
        <v>0.3</v>
      </c>
    </row>
    <row r="463" spans="1:19" s="970" customFormat="1">
      <c r="A463" s="1414"/>
      <c r="B463" s="1414"/>
      <c r="C463" s="973"/>
      <c r="D463" s="202" t="s">
        <v>6</v>
      </c>
      <c r="E463" s="616">
        <v>9</v>
      </c>
      <c r="F463" s="616" t="s">
        <v>124</v>
      </c>
      <c r="G463" s="616" t="s">
        <v>124</v>
      </c>
      <c r="H463" s="616" t="s">
        <v>124</v>
      </c>
      <c r="I463" s="616" t="s">
        <v>124</v>
      </c>
      <c r="J463" s="616">
        <v>3</v>
      </c>
      <c r="K463" s="616">
        <v>33.299999999999997</v>
      </c>
      <c r="L463" s="616">
        <v>6</v>
      </c>
      <c r="M463" s="616">
        <v>66.7</v>
      </c>
      <c r="N463" s="616" t="s">
        <v>124</v>
      </c>
      <c r="O463" s="616" t="s">
        <v>124</v>
      </c>
      <c r="P463" s="616" t="s">
        <v>124</v>
      </c>
      <c r="Q463" s="616" t="s">
        <v>124</v>
      </c>
      <c r="R463" s="616" t="s">
        <v>124</v>
      </c>
      <c r="S463" s="616" t="s">
        <v>124</v>
      </c>
    </row>
    <row r="464" spans="1:19" s="970" customFormat="1">
      <c r="A464" s="1414"/>
      <c r="B464" s="1414"/>
      <c r="C464" s="973"/>
      <c r="D464" s="202" t="s">
        <v>7</v>
      </c>
      <c r="E464" s="616">
        <v>315</v>
      </c>
      <c r="F464" s="616" t="s">
        <v>124</v>
      </c>
      <c r="G464" s="616" t="s">
        <v>124</v>
      </c>
      <c r="H464" s="616" t="s">
        <v>124</v>
      </c>
      <c r="I464" s="616" t="s">
        <v>124</v>
      </c>
      <c r="J464" s="616">
        <v>62</v>
      </c>
      <c r="K464" s="616">
        <v>19.7</v>
      </c>
      <c r="L464" s="616">
        <v>224</v>
      </c>
      <c r="M464" s="616">
        <v>71.099999999999994</v>
      </c>
      <c r="N464" s="616">
        <v>15</v>
      </c>
      <c r="O464" s="616">
        <v>4.8</v>
      </c>
      <c r="P464" s="616">
        <v>13</v>
      </c>
      <c r="Q464" s="616">
        <v>4.0999999999999996</v>
      </c>
      <c r="R464" s="616" t="s">
        <v>67</v>
      </c>
      <c r="S464" s="616">
        <v>0.3</v>
      </c>
    </row>
    <row r="465" spans="1:19" s="970" customFormat="1" ht="15" customHeight="1">
      <c r="A465" s="1414" t="s">
        <v>650</v>
      </c>
      <c r="B465" s="1414"/>
      <c r="C465" s="202" t="s">
        <v>3</v>
      </c>
      <c r="D465" s="202" t="s">
        <v>8</v>
      </c>
      <c r="E465" s="616">
        <v>449</v>
      </c>
      <c r="F465" s="616">
        <v>14</v>
      </c>
      <c r="G465" s="616">
        <v>3.1</v>
      </c>
      <c r="H465" s="616">
        <v>71</v>
      </c>
      <c r="I465" s="616">
        <v>15.8</v>
      </c>
      <c r="J465" s="616">
        <v>140</v>
      </c>
      <c r="K465" s="616">
        <v>31.2</v>
      </c>
      <c r="L465" s="616">
        <v>223</v>
      </c>
      <c r="M465" s="616">
        <v>49.7</v>
      </c>
      <c r="N465" s="616" t="s">
        <v>124</v>
      </c>
      <c r="O465" s="616" t="s">
        <v>124</v>
      </c>
      <c r="P465" s="616" t="s">
        <v>124</v>
      </c>
      <c r="Q465" s="616" t="s">
        <v>124</v>
      </c>
      <c r="R465" s="616" t="s">
        <v>67</v>
      </c>
      <c r="S465" s="616">
        <v>0.2</v>
      </c>
    </row>
    <row r="466" spans="1:19" s="970" customFormat="1">
      <c r="A466" s="1414"/>
      <c r="B466" s="1414"/>
      <c r="C466" s="203"/>
      <c r="D466" s="202" t="s">
        <v>6</v>
      </c>
      <c r="E466" s="616">
        <v>37</v>
      </c>
      <c r="F466" s="616" t="s">
        <v>67</v>
      </c>
      <c r="G466" s="616">
        <v>5.4</v>
      </c>
      <c r="H466" s="616">
        <v>16</v>
      </c>
      <c r="I466" s="616">
        <v>43.2</v>
      </c>
      <c r="J466" s="616">
        <v>10</v>
      </c>
      <c r="K466" s="616">
        <v>27</v>
      </c>
      <c r="L466" s="616">
        <v>9</v>
      </c>
      <c r="M466" s="616">
        <v>24.3</v>
      </c>
      <c r="N466" s="616" t="s">
        <v>124</v>
      </c>
      <c r="O466" s="616" t="s">
        <v>124</v>
      </c>
      <c r="P466" s="616" t="s">
        <v>124</v>
      </c>
      <c r="Q466" s="616" t="s">
        <v>124</v>
      </c>
      <c r="R466" s="616" t="s">
        <v>124</v>
      </c>
      <c r="S466" s="616" t="s">
        <v>124</v>
      </c>
    </row>
    <row r="467" spans="1:19" s="970" customFormat="1">
      <c r="A467" s="1414"/>
      <c r="B467" s="1414"/>
      <c r="C467" s="203"/>
      <c r="D467" s="202" t="s">
        <v>7</v>
      </c>
      <c r="E467" s="616">
        <v>486</v>
      </c>
      <c r="F467" s="616">
        <v>16</v>
      </c>
      <c r="G467" s="616">
        <v>3.3</v>
      </c>
      <c r="H467" s="616">
        <v>87</v>
      </c>
      <c r="I467" s="616">
        <v>17.899999999999999</v>
      </c>
      <c r="J467" s="616">
        <v>150</v>
      </c>
      <c r="K467" s="616">
        <v>30.9</v>
      </c>
      <c r="L467" s="616">
        <v>232</v>
      </c>
      <c r="M467" s="616">
        <v>47.7</v>
      </c>
      <c r="N467" s="616" t="s">
        <v>124</v>
      </c>
      <c r="O467" s="616" t="s">
        <v>124</v>
      </c>
      <c r="P467" s="616" t="s">
        <v>124</v>
      </c>
      <c r="Q467" s="616" t="s">
        <v>124</v>
      </c>
      <c r="R467" s="616" t="s">
        <v>67</v>
      </c>
      <c r="S467" s="616">
        <v>0.2</v>
      </c>
    </row>
    <row r="468" spans="1:19" s="970" customFormat="1">
      <c r="A468" s="1414"/>
      <c r="B468" s="1414"/>
      <c r="C468" s="202" t="s">
        <v>4</v>
      </c>
      <c r="D468" s="202" t="s">
        <v>8</v>
      </c>
      <c r="E468" s="616">
        <v>289</v>
      </c>
      <c r="F468" s="616">
        <v>5</v>
      </c>
      <c r="G468" s="616">
        <v>1.7</v>
      </c>
      <c r="H468" s="616">
        <v>20</v>
      </c>
      <c r="I468" s="616">
        <v>6.9</v>
      </c>
      <c r="J468" s="616">
        <v>77</v>
      </c>
      <c r="K468" s="616">
        <v>26.6</v>
      </c>
      <c r="L468" s="616">
        <v>185</v>
      </c>
      <c r="M468" s="616">
        <v>64</v>
      </c>
      <c r="N468" s="616" t="s">
        <v>67</v>
      </c>
      <c r="O468" s="616">
        <v>0.7</v>
      </c>
      <c r="P468" s="616" t="s">
        <v>124</v>
      </c>
      <c r="Q468" s="616" t="s">
        <v>124</v>
      </c>
      <c r="R468" s="616" t="s">
        <v>124</v>
      </c>
      <c r="S468" s="616" t="s">
        <v>124</v>
      </c>
    </row>
    <row r="469" spans="1:19" s="970" customFormat="1">
      <c r="A469" s="1414"/>
      <c r="B469" s="1414"/>
      <c r="C469" s="203"/>
      <c r="D469" s="202" t="s">
        <v>6</v>
      </c>
      <c r="E469" s="616">
        <v>45</v>
      </c>
      <c r="F469" s="616" t="s">
        <v>67</v>
      </c>
      <c r="G469" s="616">
        <v>4.4000000000000004</v>
      </c>
      <c r="H469" s="616">
        <v>5</v>
      </c>
      <c r="I469" s="616">
        <v>11.1</v>
      </c>
      <c r="J469" s="616">
        <v>21</v>
      </c>
      <c r="K469" s="616">
        <v>46.7</v>
      </c>
      <c r="L469" s="616">
        <v>17</v>
      </c>
      <c r="M469" s="616">
        <v>37.799999999999997</v>
      </c>
      <c r="N469" s="616" t="s">
        <v>124</v>
      </c>
      <c r="O469" s="616" t="s">
        <v>124</v>
      </c>
      <c r="P469" s="616" t="s">
        <v>124</v>
      </c>
      <c r="Q469" s="616" t="s">
        <v>124</v>
      </c>
      <c r="R469" s="616" t="s">
        <v>124</v>
      </c>
      <c r="S469" s="616" t="s">
        <v>124</v>
      </c>
    </row>
    <row r="470" spans="1:19" s="970" customFormat="1">
      <c r="A470" s="1414"/>
      <c r="B470" s="1414"/>
      <c r="C470" s="203"/>
      <c r="D470" s="202" t="s">
        <v>7</v>
      </c>
      <c r="E470" s="616">
        <v>334</v>
      </c>
      <c r="F470" s="616">
        <v>7</v>
      </c>
      <c r="G470" s="616">
        <v>2.1</v>
      </c>
      <c r="H470" s="616">
        <v>25</v>
      </c>
      <c r="I470" s="616">
        <v>7.5</v>
      </c>
      <c r="J470" s="616">
        <v>98</v>
      </c>
      <c r="K470" s="616">
        <v>29.3</v>
      </c>
      <c r="L470" s="616">
        <v>202</v>
      </c>
      <c r="M470" s="616">
        <v>60.5</v>
      </c>
      <c r="N470" s="616" t="s">
        <v>67</v>
      </c>
      <c r="O470" s="616">
        <v>0.6</v>
      </c>
      <c r="P470" s="616" t="s">
        <v>124</v>
      </c>
      <c r="Q470" s="616" t="s">
        <v>124</v>
      </c>
      <c r="R470" s="616" t="s">
        <v>124</v>
      </c>
      <c r="S470" s="616" t="s">
        <v>124</v>
      </c>
    </row>
    <row r="471" spans="1:19" s="970" customFormat="1">
      <c r="A471" s="1414"/>
      <c r="B471" s="1414"/>
      <c r="C471" s="202" t="s">
        <v>7</v>
      </c>
      <c r="D471" s="202" t="s">
        <v>8</v>
      </c>
      <c r="E471" s="616">
        <v>738</v>
      </c>
      <c r="F471" s="616">
        <v>19</v>
      </c>
      <c r="G471" s="616">
        <v>2.6</v>
      </c>
      <c r="H471" s="616">
        <v>91</v>
      </c>
      <c r="I471" s="616">
        <v>12.3</v>
      </c>
      <c r="J471" s="616">
        <v>217</v>
      </c>
      <c r="K471" s="616">
        <v>29.4</v>
      </c>
      <c r="L471" s="616">
        <v>408</v>
      </c>
      <c r="M471" s="616">
        <v>55.3</v>
      </c>
      <c r="N471" s="616" t="s">
        <v>67</v>
      </c>
      <c r="O471" s="616">
        <v>0.3</v>
      </c>
      <c r="P471" s="616" t="s">
        <v>124</v>
      </c>
      <c r="Q471" s="616" t="s">
        <v>124</v>
      </c>
      <c r="R471" s="616" t="s">
        <v>67</v>
      </c>
      <c r="S471" s="616">
        <v>0.1</v>
      </c>
    </row>
    <row r="472" spans="1:19" s="970" customFormat="1">
      <c r="A472" s="1414"/>
      <c r="B472" s="1414"/>
      <c r="C472" s="973"/>
      <c r="D472" s="202" t="s">
        <v>6</v>
      </c>
      <c r="E472" s="616">
        <v>82</v>
      </c>
      <c r="F472" s="616">
        <v>4</v>
      </c>
      <c r="G472" s="616">
        <v>4.9000000000000004</v>
      </c>
      <c r="H472" s="616">
        <v>21</v>
      </c>
      <c r="I472" s="616">
        <v>25.6</v>
      </c>
      <c r="J472" s="616">
        <v>31</v>
      </c>
      <c r="K472" s="616">
        <v>37.799999999999997</v>
      </c>
      <c r="L472" s="616">
        <v>26</v>
      </c>
      <c r="M472" s="616">
        <v>31.7</v>
      </c>
      <c r="N472" s="616" t="s">
        <v>124</v>
      </c>
      <c r="O472" s="616" t="s">
        <v>124</v>
      </c>
      <c r="P472" s="616" t="s">
        <v>124</v>
      </c>
      <c r="Q472" s="616" t="s">
        <v>124</v>
      </c>
      <c r="R472" s="616" t="s">
        <v>124</v>
      </c>
      <c r="S472" s="616" t="s">
        <v>124</v>
      </c>
    </row>
    <row r="473" spans="1:19" s="970" customFormat="1">
      <c r="A473" s="1414"/>
      <c r="B473" s="1414"/>
      <c r="C473" s="973"/>
      <c r="D473" s="202" t="s">
        <v>7</v>
      </c>
      <c r="E473" s="616">
        <v>820</v>
      </c>
      <c r="F473" s="616">
        <v>23</v>
      </c>
      <c r="G473" s="616">
        <v>2.8</v>
      </c>
      <c r="H473" s="616">
        <v>112</v>
      </c>
      <c r="I473" s="616">
        <v>13.7</v>
      </c>
      <c r="J473" s="616">
        <v>248</v>
      </c>
      <c r="K473" s="616">
        <v>30.2</v>
      </c>
      <c r="L473" s="616">
        <v>434</v>
      </c>
      <c r="M473" s="616">
        <v>52.9</v>
      </c>
      <c r="N473" s="616" t="s">
        <v>67</v>
      </c>
      <c r="O473" s="616">
        <v>0.2</v>
      </c>
      <c r="P473" s="616" t="s">
        <v>124</v>
      </c>
      <c r="Q473" s="616" t="s">
        <v>124</v>
      </c>
      <c r="R473" s="616" t="s">
        <v>67</v>
      </c>
      <c r="S473" s="616">
        <v>0.1</v>
      </c>
    </row>
    <row r="474" spans="1:19" s="970" customFormat="1" ht="15" customHeight="1">
      <c r="A474" s="1414" t="s">
        <v>652</v>
      </c>
      <c r="B474" s="1414"/>
      <c r="C474" s="202" t="s">
        <v>3</v>
      </c>
      <c r="D474" s="202" t="s">
        <v>8</v>
      </c>
      <c r="E474" s="616">
        <v>130</v>
      </c>
      <c r="F474" s="616" t="s">
        <v>124</v>
      </c>
      <c r="G474" s="616" t="s">
        <v>124</v>
      </c>
      <c r="H474" s="616" t="s">
        <v>124</v>
      </c>
      <c r="I474" s="616" t="s">
        <v>124</v>
      </c>
      <c r="J474" s="616" t="s">
        <v>124</v>
      </c>
      <c r="K474" s="616" t="s">
        <v>124</v>
      </c>
      <c r="L474" s="616">
        <v>130</v>
      </c>
      <c r="M474" s="616">
        <v>100</v>
      </c>
      <c r="N474" s="616" t="s">
        <v>124</v>
      </c>
      <c r="O474" s="616" t="s">
        <v>124</v>
      </c>
      <c r="P474" s="616" t="s">
        <v>124</v>
      </c>
      <c r="Q474" s="616" t="s">
        <v>124</v>
      </c>
      <c r="R474" s="616" t="s">
        <v>124</v>
      </c>
      <c r="S474" s="616" t="s">
        <v>124</v>
      </c>
    </row>
    <row r="475" spans="1:19" s="970" customFormat="1">
      <c r="A475" s="1414"/>
      <c r="B475" s="1414"/>
      <c r="C475" s="203"/>
      <c r="D475" s="202" t="s">
        <v>6</v>
      </c>
      <c r="E475" s="616">
        <v>8</v>
      </c>
      <c r="F475" s="616" t="s">
        <v>124</v>
      </c>
      <c r="G475" s="616" t="s">
        <v>124</v>
      </c>
      <c r="H475" s="616" t="s">
        <v>124</v>
      </c>
      <c r="I475" s="616" t="s">
        <v>124</v>
      </c>
      <c r="J475" s="616" t="s">
        <v>124</v>
      </c>
      <c r="K475" s="616" t="s">
        <v>124</v>
      </c>
      <c r="L475" s="616">
        <v>8</v>
      </c>
      <c r="M475" s="616">
        <v>100</v>
      </c>
      <c r="N475" s="616" t="s">
        <v>124</v>
      </c>
      <c r="O475" s="616" t="s">
        <v>124</v>
      </c>
      <c r="P475" s="616" t="s">
        <v>124</v>
      </c>
      <c r="Q475" s="616" t="s">
        <v>124</v>
      </c>
      <c r="R475" s="616" t="s">
        <v>124</v>
      </c>
      <c r="S475" s="616" t="s">
        <v>124</v>
      </c>
    </row>
    <row r="476" spans="1:19" s="970" customFormat="1">
      <c r="A476" s="1414"/>
      <c r="B476" s="1414"/>
      <c r="C476" s="203"/>
      <c r="D476" s="202" t="s">
        <v>7</v>
      </c>
      <c r="E476" s="616">
        <v>138</v>
      </c>
      <c r="F476" s="616" t="s">
        <v>124</v>
      </c>
      <c r="G476" s="616" t="s">
        <v>124</v>
      </c>
      <c r="H476" s="616" t="s">
        <v>124</v>
      </c>
      <c r="I476" s="616" t="s">
        <v>124</v>
      </c>
      <c r="J476" s="616" t="s">
        <v>124</v>
      </c>
      <c r="K476" s="616" t="s">
        <v>124</v>
      </c>
      <c r="L476" s="616">
        <v>138</v>
      </c>
      <c r="M476" s="616">
        <v>100</v>
      </c>
      <c r="N476" s="616" t="s">
        <v>124</v>
      </c>
      <c r="O476" s="616" t="s">
        <v>124</v>
      </c>
      <c r="P476" s="616" t="s">
        <v>124</v>
      </c>
      <c r="Q476" s="616" t="s">
        <v>124</v>
      </c>
      <c r="R476" s="616" t="s">
        <v>124</v>
      </c>
      <c r="S476" s="616" t="s">
        <v>124</v>
      </c>
    </row>
    <row r="477" spans="1:19" s="970" customFormat="1">
      <c r="A477" s="1414"/>
      <c r="B477" s="1414"/>
      <c r="C477" s="202" t="s">
        <v>4</v>
      </c>
      <c r="D477" s="202" t="s">
        <v>8</v>
      </c>
      <c r="E477" s="616">
        <v>90</v>
      </c>
      <c r="F477" s="616" t="s">
        <v>124</v>
      </c>
      <c r="G477" s="616" t="s">
        <v>124</v>
      </c>
      <c r="H477" s="616" t="s">
        <v>124</v>
      </c>
      <c r="I477" s="616" t="s">
        <v>124</v>
      </c>
      <c r="J477" s="616" t="s">
        <v>124</v>
      </c>
      <c r="K477" s="616" t="s">
        <v>124</v>
      </c>
      <c r="L477" s="616">
        <v>90</v>
      </c>
      <c r="M477" s="616">
        <v>100</v>
      </c>
      <c r="N477" s="616" t="s">
        <v>124</v>
      </c>
      <c r="O477" s="616" t="s">
        <v>124</v>
      </c>
      <c r="P477" s="616" t="s">
        <v>124</v>
      </c>
      <c r="Q477" s="616" t="s">
        <v>124</v>
      </c>
      <c r="R477" s="616" t="s">
        <v>124</v>
      </c>
      <c r="S477" s="616" t="s">
        <v>124</v>
      </c>
    </row>
    <row r="478" spans="1:19" s="970" customFormat="1">
      <c r="A478" s="1414"/>
      <c r="B478" s="1414"/>
      <c r="C478" s="203"/>
      <c r="D478" s="202" t="s">
        <v>6</v>
      </c>
      <c r="E478" s="616">
        <v>1</v>
      </c>
      <c r="F478" s="616" t="s">
        <v>124</v>
      </c>
      <c r="G478" s="616" t="s">
        <v>124</v>
      </c>
      <c r="H478" s="616" t="s">
        <v>124</v>
      </c>
      <c r="I478" s="616" t="s">
        <v>124</v>
      </c>
      <c r="J478" s="616" t="s">
        <v>124</v>
      </c>
      <c r="K478" s="616" t="s">
        <v>124</v>
      </c>
      <c r="L478" s="616" t="s">
        <v>67</v>
      </c>
      <c r="M478" s="616">
        <v>100</v>
      </c>
      <c r="N478" s="616" t="s">
        <v>124</v>
      </c>
      <c r="O478" s="616" t="s">
        <v>124</v>
      </c>
      <c r="P478" s="616" t="s">
        <v>124</v>
      </c>
      <c r="Q478" s="616" t="s">
        <v>124</v>
      </c>
      <c r="R478" s="616" t="s">
        <v>124</v>
      </c>
      <c r="S478" s="616" t="s">
        <v>124</v>
      </c>
    </row>
    <row r="479" spans="1:19" s="970" customFormat="1">
      <c r="A479" s="1414"/>
      <c r="B479" s="1414"/>
      <c r="C479" s="203"/>
      <c r="D479" s="202" t="s">
        <v>7</v>
      </c>
      <c r="E479" s="616">
        <v>91</v>
      </c>
      <c r="F479" s="616" t="s">
        <v>124</v>
      </c>
      <c r="G479" s="616" t="s">
        <v>124</v>
      </c>
      <c r="H479" s="616" t="s">
        <v>124</v>
      </c>
      <c r="I479" s="616" t="s">
        <v>124</v>
      </c>
      <c r="J479" s="616" t="s">
        <v>124</v>
      </c>
      <c r="K479" s="616" t="s">
        <v>124</v>
      </c>
      <c r="L479" s="616">
        <v>91</v>
      </c>
      <c r="M479" s="616">
        <v>100</v>
      </c>
      <c r="N479" s="616" t="s">
        <v>124</v>
      </c>
      <c r="O479" s="616" t="s">
        <v>124</v>
      </c>
      <c r="P479" s="616" t="s">
        <v>124</v>
      </c>
      <c r="Q479" s="616" t="s">
        <v>124</v>
      </c>
      <c r="R479" s="616" t="s">
        <v>124</v>
      </c>
      <c r="S479" s="616" t="s">
        <v>124</v>
      </c>
    </row>
    <row r="480" spans="1:19" s="970" customFormat="1">
      <c r="A480" s="1414"/>
      <c r="B480" s="1414"/>
      <c r="C480" s="202" t="s">
        <v>7</v>
      </c>
      <c r="D480" s="202" t="s">
        <v>8</v>
      </c>
      <c r="E480" s="616">
        <v>220</v>
      </c>
      <c r="F480" s="616" t="s">
        <v>124</v>
      </c>
      <c r="G480" s="616" t="s">
        <v>124</v>
      </c>
      <c r="H480" s="616" t="s">
        <v>124</v>
      </c>
      <c r="I480" s="616" t="s">
        <v>124</v>
      </c>
      <c r="J480" s="616" t="s">
        <v>124</v>
      </c>
      <c r="K480" s="616" t="s">
        <v>124</v>
      </c>
      <c r="L480" s="616">
        <v>220</v>
      </c>
      <c r="M480" s="616">
        <v>100</v>
      </c>
      <c r="N480" s="616" t="s">
        <v>124</v>
      </c>
      <c r="O480" s="616" t="s">
        <v>124</v>
      </c>
      <c r="P480" s="616" t="s">
        <v>124</v>
      </c>
      <c r="Q480" s="616" t="s">
        <v>124</v>
      </c>
      <c r="R480" s="616" t="s">
        <v>124</v>
      </c>
      <c r="S480" s="616" t="s">
        <v>124</v>
      </c>
    </row>
    <row r="481" spans="1:19" s="970" customFormat="1">
      <c r="A481" s="1414"/>
      <c r="B481" s="1414"/>
      <c r="C481" s="973"/>
      <c r="D481" s="202" t="s">
        <v>6</v>
      </c>
      <c r="E481" s="616">
        <v>9</v>
      </c>
      <c r="F481" s="616" t="s">
        <v>124</v>
      </c>
      <c r="G481" s="616" t="s">
        <v>124</v>
      </c>
      <c r="H481" s="616" t="s">
        <v>124</v>
      </c>
      <c r="I481" s="616" t="s">
        <v>124</v>
      </c>
      <c r="J481" s="616" t="s">
        <v>124</v>
      </c>
      <c r="K481" s="616" t="s">
        <v>124</v>
      </c>
      <c r="L481" s="616">
        <v>9</v>
      </c>
      <c r="M481" s="616">
        <v>100</v>
      </c>
      <c r="N481" s="616" t="s">
        <v>124</v>
      </c>
      <c r="O481" s="616" t="s">
        <v>124</v>
      </c>
      <c r="P481" s="616" t="s">
        <v>124</v>
      </c>
      <c r="Q481" s="616" t="s">
        <v>124</v>
      </c>
      <c r="R481" s="616" t="s">
        <v>124</v>
      </c>
      <c r="S481" s="616" t="s">
        <v>124</v>
      </c>
    </row>
    <row r="482" spans="1:19" s="970" customFormat="1">
      <c r="A482" s="1414"/>
      <c r="B482" s="1414"/>
      <c r="C482" s="973"/>
      <c r="D482" s="202" t="s">
        <v>7</v>
      </c>
      <c r="E482" s="616">
        <v>229</v>
      </c>
      <c r="F482" s="616" t="s">
        <v>124</v>
      </c>
      <c r="G482" s="616" t="s">
        <v>124</v>
      </c>
      <c r="H482" s="616" t="s">
        <v>124</v>
      </c>
      <c r="I482" s="616" t="s">
        <v>124</v>
      </c>
      <c r="J482" s="616" t="s">
        <v>124</v>
      </c>
      <c r="K482" s="616" t="s">
        <v>124</v>
      </c>
      <c r="L482" s="616">
        <v>229</v>
      </c>
      <c r="M482" s="616">
        <v>100</v>
      </c>
      <c r="N482" s="616" t="s">
        <v>124</v>
      </c>
      <c r="O482" s="616" t="s">
        <v>124</v>
      </c>
      <c r="P482" s="616" t="s">
        <v>124</v>
      </c>
      <c r="Q482" s="616" t="s">
        <v>124</v>
      </c>
      <c r="R482" s="616" t="s">
        <v>124</v>
      </c>
      <c r="S482" s="616" t="s">
        <v>124</v>
      </c>
    </row>
    <row r="483" spans="1:19" s="970" customFormat="1" ht="15" customHeight="1">
      <c r="A483" s="1414" t="s">
        <v>545</v>
      </c>
      <c r="B483" s="1414"/>
      <c r="C483" s="202" t="s">
        <v>3</v>
      </c>
      <c r="D483" s="202" t="s">
        <v>8</v>
      </c>
      <c r="E483" s="616">
        <v>146</v>
      </c>
      <c r="F483" s="616" t="s">
        <v>124</v>
      </c>
      <c r="G483" s="616" t="s">
        <v>124</v>
      </c>
      <c r="H483" s="616" t="s">
        <v>124</v>
      </c>
      <c r="I483" s="616" t="s">
        <v>124</v>
      </c>
      <c r="J483" s="616" t="s">
        <v>67</v>
      </c>
      <c r="K483" s="616">
        <v>0.7</v>
      </c>
      <c r="L483" s="616">
        <v>136</v>
      </c>
      <c r="M483" s="616">
        <v>93.2</v>
      </c>
      <c r="N483" s="616">
        <v>4</v>
      </c>
      <c r="O483" s="616">
        <v>2.7</v>
      </c>
      <c r="P483" s="616">
        <v>5</v>
      </c>
      <c r="Q483" s="616">
        <v>3.4</v>
      </c>
      <c r="R483" s="616" t="s">
        <v>124</v>
      </c>
      <c r="S483" s="616" t="s">
        <v>124</v>
      </c>
    </row>
    <row r="484" spans="1:19" s="970" customFormat="1">
      <c r="A484" s="1414"/>
      <c r="B484" s="1414"/>
      <c r="C484" s="203"/>
      <c r="D484" s="202" t="s">
        <v>6</v>
      </c>
      <c r="E484" s="616">
        <v>4</v>
      </c>
      <c r="F484" s="616" t="s">
        <v>124</v>
      </c>
      <c r="G484" s="616" t="s">
        <v>124</v>
      </c>
      <c r="H484" s="616" t="s">
        <v>124</v>
      </c>
      <c r="I484" s="616" t="s">
        <v>124</v>
      </c>
      <c r="J484" s="616" t="s">
        <v>124</v>
      </c>
      <c r="K484" s="616" t="s">
        <v>124</v>
      </c>
      <c r="L484" s="616">
        <v>4</v>
      </c>
      <c r="M484" s="616">
        <v>100</v>
      </c>
      <c r="N484" s="616" t="s">
        <v>124</v>
      </c>
      <c r="O484" s="616" t="s">
        <v>124</v>
      </c>
      <c r="P484" s="616" t="s">
        <v>124</v>
      </c>
      <c r="Q484" s="616" t="s">
        <v>124</v>
      </c>
      <c r="R484" s="616" t="s">
        <v>124</v>
      </c>
      <c r="S484" s="616" t="s">
        <v>124</v>
      </c>
    </row>
    <row r="485" spans="1:19" s="970" customFormat="1">
      <c r="A485" s="1414"/>
      <c r="B485" s="1414"/>
      <c r="C485" s="203"/>
      <c r="D485" s="202" t="s">
        <v>7</v>
      </c>
      <c r="E485" s="616">
        <v>150</v>
      </c>
      <c r="F485" s="616" t="s">
        <v>124</v>
      </c>
      <c r="G485" s="616" t="s">
        <v>124</v>
      </c>
      <c r="H485" s="616" t="s">
        <v>124</v>
      </c>
      <c r="I485" s="616" t="s">
        <v>124</v>
      </c>
      <c r="J485" s="616" t="s">
        <v>67</v>
      </c>
      <c r="K485" s="616">
        <v>0.7</v>
      </c>
      <c r="L485" s="616">
        <v>140</v>
      </c>
      <c r="M485" s="616">
        <v>93.3</v>
      </c>
      <c r="N485" s="616">
        <v>4</v>
      </c>
      <c r="O485" s="616">
        <v>2.7</v>
      </c>
      <c r="P485" s="616">
        <v>5</v>
      </c>
      <c r="Q485" s="616">
        <v>3.3</v>
      </c>
      <c r="R485" s="616" t="s">
        <v>124</v>
      </c>
      <c r="S485" s="616" t="s">
        <v>124</v>
      </c>
    </row>
    <row r="486" spans="1:19" s="970" customFormat="1">
      <c r="A486" s="1414"/>
      <c r="B486" s="1414"/>
      <c r="C486" s="202" t="s">
        <v>4</v>
      </c>
      <c r="D486" s="202" t="s">
        <v>8</v>
      </c>
      <c r="E486" s="616">
        <v>28</v>
      </c>
      <c r="F486" s="616" t="s">
        <v>124</v>
      </c>
      <c r="G486" s="616" t="s">
        <v>124</v>
      </c>
      <c r="H486" s="616" t="s">
        <v>124</v>
      </c>
      <c r="I486" s="616" t="s">
        <v>124</v>
      </c>
      <c r="J486" s="616" t="s">
        <v>124</v>
      </c>
      <c r="K486" s="616" t="s">
        <v>124</v>
      </c>
      <c r="L486" s="616">
        <v>24</v>
      </c>
      <c r="M486" s="616">
        <v>85.7</v>
      </c>
      <c r="N486" s="616">
        <v>3</v>
      </c>
      <c r="O486" s="616">
        <v>10.7</v>
      </c>
      <c r="P486" s="616" t="s">
        <v>67</v>
      </c>
      <c r="Q486" s="616">
        <v>3.6</v>
      </c>
      <c r="R486" s="616" t="s">
        <v>124</v>
      </c>
      <c r="S486" s="616" t="s">
        <v>124</v>
      </c>
    </row>
    <row r="487" spans="1:19" s="970" customFormat="1">
      <c r="A487" s="1414"/>
      <c r="B487" s="1414"/>
      <c r="C487" s="203"/>
      <c r="D487" s="202" t="s">
        <v>6</v>
      </c>
      <c r="E487" s="616">
        <v>1</v>
      </c>
      <c r="F487" s="616" t="s">
        <v>124</v>
      </c>
      <c r="G487" s="616" t="s">
        <v>124</v>
      </c>
      <c r="H487" s="616" t="s">
        <v>124</v>
      </c>
      <c r="I487" s="616" t="s">
        <v>124</v>
      </c>
      <c r="J487" s="616" t="s">
        <v>124</v>
      </c>
      <c r="K487" s="616" t="s">
        <v>124</v>
      </c>
      <c r="L487" s="616" t="s">
        <v>67</v>
      </c>
      <c r="M487" s="616">
        <v>100</v>
      </c>
      <c r="N487" s="616" t="s">
        <v>124</v>
      </c>
      <c r="O487" s="616" t="s">
        <v>124</v>
      </c>
      <c r="P487" s="616" t="s">
        <v>124</v>
      </c>
      <c r="Q487" s="616" t="s">
        <v>124</v>
      </c>
      <c r="R487" s="616" t="s">
        <v>124</v>
      </c>
      <c r="S487" s="616" t="s">
        <v>124</v>
      </c>
    </row>
    <row r="488" spans="1:19" s="970" customFormat="1">
      <c r="A488" s="1414"/>
      <c r="B488" s="1414"/>
      <c r="C488" s="203"/>
      <c r="D488" s="202" t="s">
        <v>7</v>
      </c>
      <c r="E488" s="616">
        <v>29</v>
      </c>
      <c r="F488" s="616" t="s">
        <v>124</v>
      </c>
      <c r="G488" s="616" t="s">
        <v>124</v>
      </c>
      <c r="H488" s="616" t="s">
        <v>124</v>
      </c>
      <c r="I488" s="616" t="s">
        <v>124</v>
      </c>
      <c r="J488" s="616" t="s">
        <v>124</v>
      </c>
      <c r="K488" s="616" t="s">
        <v>124</v>
      </c>
      <c r="L488" s="616">
        <v>25</v>
      </c>
      <c r="M488" s="616">
        <v>86.2</v>
      </c>
      <c r="N488" s="616">
        <v>3</v>
      </c>
      <c r="O488" s="616">
        <v>10.3</v>
      </c>
      <c r="P488" s="616" t="s">
        <v>67</v>
      </c>
      <c r="Q488" s="616">
        <v>3.4</v>
      </c>
      <c r="R488" s="616" t="s">
        <v>124</v>
      </c>
      <c r="S488" s="616" t="s">
        <v>124</v>
      </c>
    </row>
    <row r="489" spans="1:19" s="970" customFormat="1">
      <c r="A489" s="1414"/>
      <c r="B489" s="1414"/>
      <c r="C489" s="202" t="s">
        <v>7</v>
      </c>
      <c r="D489" s="202" t="s">
        <v>8</v>
      </c>
      <c r="E489" s="616">
        <v>174</v>
      </c>
      <c r="F489" s="616" t="s">
        <v>124</v>
      </c>
      <c r="G489" s="616" t="s">
        <v>124</v>
      </c>
      <c r="H489" s="616" t="s">
        <v>124</v>
      </c>
      <c r="I489" s="616" t="s">
        <v>124</v>
      </c>
      <c r="J489" s="616" t="s">
        <v>67</v>
      </c>
      <c r="K489" s="616">
        <v>0.6</v>
      </c>
      <c r="L489" s="616">
        <v>160</v>
      </c>
      <c r="M489" s="616">
        <v>92</v>
      </c>
      <c r="N489" s="616">
        <v>7</v>
      </c>
      <c r="O489" s="616">
        <v>4</v>
      </c>
      <c r="P489" s="616">
        <v>6</v>
      </c>
      <c r="Q489" s="616">
        <v>3.4</v>
      </c>
      <c r="R489" s="616" t="s">
        <v>124</v>
      </c>
      <c r="S489" s="616" t="s">
        <v>124</v>
      </c>
    </row>
    <row r="490" spans="1:19" s="970" customFormat="1">
      <c r="A490" s="1414"/>
      <c r="B490" s="1414"/>
      <c r="C490" s="973"/>
      <c r="D490" s="202" t="s">
        <v>6</v>
      </c>
      <c r="E490" s="616">
        <v>5</v>
      </c>
      <c r="F490" s="616" t="s">
        <v>124</v>
      </c>
      <c r="G490" s="616" t="s">
        <v>124</v>
      </c>
      <c r="H490" s="616" t="s">
        <v>124</v>
      </c>
      <c r="I490" s="616" t="s">
        <v>124</v>
      </c>
      <c r="J490" s="616" t="s">
        <v>124</v>
      </c>
      <c r="K490" s="616" t="s">
        <v>124</v>
      </c>
      <c r="L490" s="616">
        <v>5</v>
      </c>
      <c r="M490" s="616">
        <v>100</v>
      </c>
      <c r="N490" s="616" t="s">
        <v>124</v>
      </c>
      <c r="O490" s="616" t="s">
        <v>124</v>
      </c>
      <c r="P490" s="616" t="s">
        <v>124</v>
      </c>
      <c r="Q490" s="616" t="s">
        <v>124</v>
      </c>
      <c r="R490" s="616" t="s">
        <v>124</v>
      </c>
      <c r="S490" s="616" t="s">
        <v>124</v>
      </c>
    </row>
    <row r="491" spans="1:19" s="970" customFormat="1">
      <c r="A491" s="1414"/>
      <c r="B491" s="1414"/>
      <c r="C491" s="973"/>
      <c r="D491" s="202" t="s">
        <v>7</v>
      </c>
      <c r="E491" s="616">
        <v>179</v>
      </c>
      <c r="F491" s="616" t="s">
        <v>124</v>
      </c>
      <c r="G491" s="616" t="s">
        <v>124</v>
      </c>
      <c r="H491" s="616" t="s">
        <v>124</v>
      </c>
      <c r="I491" s="616" t="s">
        <v>124</v>
      </c>
      <c r="J491" s="616" t="s">
        <v>67</v>
      </c>
      <c r="K491" s="616">
        <v>0.6</v>
      </c>
      <c r="L491" s="616">
        <v>165</v>
      </c>
      <c r="M491" s="616">
        <v>92.2</v>
      </c>
      <c r="N491" s="616">
        <v>7</v>
      </c>
      <c r="O491" s="616">
        <v>3.9</v>
      </c>
      <c r="P491" s="616">
        <v>6</v>
      </c>
      <c r="Q491" s="616">
        <v>3.4</v>
      </c>
      <c r="R491" s="616" t="s">
        <v>124</v>
      </c>
      <c r="S491" s="616" t="s">
        <v>124</v>
      </c>
    </row>
    <row r="492" spans="1:19" s="970" customFormat="1">
      <c r="A492" s="1414" t="s">
        <v>7</v>
      </c>
      <c r="B492" s="1414"/>
      <c r="C492" s="202" t="s">
        <v>3</v>
      </c>
      <c r="D492" s="202" t="s">
        <v>8</v>
      </c>
      <c r="E492" s="616">
        <v>1433</v>
      </c>
      <c r="F492" s="616">
        <v>18</v>
      </c>
      <c r="G492" s="616">
        <v>1</v>
      </c>
      <c r="H492" s="616">
        <v>80</v>
      </c>
      <c r="I492" s="616">
        <v>5.6</v>
      </c>
      <c r="J492" s="616">
        <v>248</v>
      </c>
      <c r="K492" s="616">
        <v>17.3</v>
      </c>
      <c r="L492" s="616">
        <v>942</v>
      </c>
      <c r="M492" s="616">
        <v>65.7</v>
      </c>
      <c r="N492" s="616">
        <v>38</v>
      </c>
      <c r="O492" s="616">
        <v>2.7</v>
      </c>
      <c r="P492" s="616">
        <v>104</v>
      </c>
      <c r="Q492" s="616">
        <v>7.3</v>
      </c>
      <c r="R492" s="616">
        <v>3</v>
      </c>
      <c r="S492" s="616">
        <v>0.2</v>
      </c>
    </row>
    <row r="493" spans="1:19" s="970" customFormat="1">
      <c r="A493" s="1414"/>
      <c r="B493" s="1414"/>
      <c r="C493" s="973"/>
      <c r="D493" s="202" t="s">
        <v>6</v>
      </c>
      <c r="E493" s="616">
        <v>77</v>
      </c>
      <c r="F493" s="616">
        <v>3</v>
      </c>
      <c r="G493" s="616">
        <v>3.9</v>
      </c>
      <c r="H493" s="616">
        <v>17</v>
      </c>
      <c r="I493" s="616">
        <v>22.1</v>
      </c>
      <c r="J493" s="616">
        <v>18</v>
      </c>
      <c r="K493" s="616">
        <v>23.4</v>
      </c>
      <c r="L493" s="616">
        <v>39</v>
      </c>
      <c r="M493" s="616">
        <v>50.6</v>
      </c>
      <c r="N493" s="616" t="s">
        <v>124</v>
      </c>
      <c r="O493" s="616" t="s">
        <v>124</v>
      </c>
      <c r="P493" s="616" t="s">
        <v>124</v>
      </c>
      <c r="Q493" s="616" t="s">
        <v>124</v>
      </c>
      <c r="R493" s="616" t="s">
        <v>124</v>
      </c>
      <c r="S493" s="616" t="s">
        <v>124</v>
      </c>
    </row>
    <row r="494" spans="1:19" s="970" customFormat="1">
      <c r="A494" s="1414"/>
      <c r="B494" s="1414"/>
      <c r="C494" s="973"/>
      <c r="D494" s="202" t="s">
        <v>7</v>
      </c>
      <c r="E494" s="616">
        <v>1510</v>
      </c>
      <c r="F494" s="616">
        <v>21</v>
      </c>
      <c r="G494" s="616">
        <v>1</v>
      </c>
      <c r="H494" s="616">
        <v>97</v>
      </c>
      <c r="I494" s="616">
        <v>6.4</v>
      </c>
      <c r="J494" s="616">
        <v>266</v>
      </c>
      <c r="K494" s="616">
        <v>17.600000000000001</v>
      </c>
      <c r="L494" s="616">
        <v>981</v>
      </c>
      <c r="M494" s="616">
        <v>65</v>
      </c>
      <c r="N494" s="616">
        <v>38</v>
      </c>
      <c r="O494" s="616">
        <v>2.5</v>
      </c>
      <c r="P494" s="616">
        <v>104</v>
      </c>
      <c r="Q494" s="616">
        <v>6.9</v>
      </c>
      <c r="R494" s="616">
        <v>3</v>
      </c>
      <c r="S494" s="616">
        <v>0.2</v>
      </c>
    </row>
    <row r="495" spans="1:19" s="970" customFormat="1">
      <c r="A495" s="1414"/>
      <c r="B495" s="1414"/>
      <c r="C495" s="202" t="s">
        <v>4</v>
      </c>
      <c r="D495" s="202" t="s">
        <v>8</v>
      </c>
      <c r="E495" s="616">
        <v>1189</v>
      </c>
      <c r="F495" s="616">
        <v>9</v>
      </c>
      <c r="G495" s="616">
        <v>1</v>
      </c>
      <c r="H495" s="616">
        <v>25</v>
      </c>
      <c r="I495" s="616">
        <v>2.1</v>
      </c>
      <c r="J495" s="616">
        <v>168</v>
      </c>
      <c r="K495" s="616">
        <v>14.1</v>
      </c>
      <c r="L495" s="616">
        <v>855</v>
      </c>
      <c r="M495" s="616">
        <v>71.900000000000006</v>
      </c>
      <c r="N495" s="616">
        <v>40</v>
      </c>
      <c r="O495" s="616">
        <v>3.4</v>
      </c>
      <c r="P495" s="616">
        <v>89</v>
      </c>
      <c r="Q495" s="616">
        <v>7.5</v>
      </c>
      <c r="R495" s="616">
        <v>3</v>
      </c>
      <c r="S495" s="616">
        <v>0.3</v>
      </c>
    </row>
    <row r="496" spans="1:19" s="970" customFormat="1">
      <c r="A496" s="1414"/>
      <c r="B496" s="1414"/>
      <c r="C496" s="973"/>
      <c r="D496" s="202" t="s">
        <v>6</v>
      </c>
      <c r="E496" s="616">
        <v>77</v>
      </c>
      <c r="F496" s="616" t="s">
        <v>67</v>
      </c>
      <c r="G496" s="616">
        <v>2.6</v>
      </c>
      <c r="H496" s="616">
        <v>6</v>
      </c>
      <c r="I496" s="616">
        <v>7.8</v>
      </c>
      <c r="J496" s="616">
        <v>26</v>
      </c>
      <c r="K496" s="616">
        <v>33.799999999999997</v>
      </c>
      <c r="L496" s="616">
        <v>40</v>
      </c>
      <c r="M496" s="616">
        <v>51.9</v>
      </c>
      <c r="N496" s="616" t="s">
        <v>124</v>
      </c>
      <c r="O496" s="616" t="s">
        <v>124</v>
      </c>
      <c r="P496" s="616">
        <v>3</v>
      </c>
      <c r="Q496" s="616">
        <v>3.9</v>
      </c>
      <c r="R496" s="616" t="s">
        <v>124</v>
      </c>
      <c r="S496" s="616" t="s">
        <v>124</v>
      </c>
    </row>
    <row r="497" spans="1:19" s="970" customFormat="1">
      <c r="A497" s="1414"/>
      <c r="B497" s="1414"/>
      <c r="C497" s="973"/>
      <c r="D497" s="202" t="s">
        <v>7</v>
      </c>
      <c r="E497" s="616">
        <v>1266</v>
      </c>
      <c r="F497" s="616">
        <v>11</v>
      </c>
      <c r="G497" s="616">
        <v>1</v>
      </c>
      <c r="H497" s="616">
        <v>31</v>
      </c>
      <c r="I497" s="616">
        <v>2.4</v>
      </c>
      <c r="J497" s="616">
        <v>194</v>
      </c>
      <c r="K497" s="616">
        <v>15.3</v>
      </c>
      <c r="L497" s="616">
        <v>895</v>
      </c>
      <c r="M497" s="616">
        <v>70.7</v>
      </c>
      <c r="N497" s="616">
        <v>40</v>
      </c>
      <c r="O497" s="616">
        <v>3.2</v>
      </c>
      <c r="P497" s="616">
        <v>92</v>
      </c>
      <c r="Q497" s="616">
        <v>7.3</v>
      </c>
      <c r="R497" s="616">
        <v>3</v>
      </c>
      <c r="S497" s="616">
        <v>0.2</v>
      </c>
    </row>
    <row r="498" spans="1:19" s="970" customFormat="1">
      <c r="A498" s="1414"/>
      <c r="B498" s="1414"/>
      <c r="C498" s="202" t="s">
        <v>7</v>
      </c>
      <c r="D498" s="202" t="s">
        <v>8</v>
      </c>
      <c r="E498" s="616">
        <v>2622</v>
      </c>
      <c r="F498" s="616">
        <v>27</v>
      </c>
      <c r="G498" s="616">
        <v>1</v>
      </c>
      <c r="H498" s="616">
        <v>105</v>
      </c>
      <c r="I498" s="616">
        <v>4</v>
      </c>
      <c r="J498" s="616">
        <v>416</v>
      </c>
      <c r="K498" s="616">
        <v>15.9</v>
      </c>
      <c r="L498" s="616">
        <v>1797</v>
      </c>
      <c r="M498" s="616">
        <v>68.5</v>
      </c>
      <c r="N498" s="616">
        <v>78</v>
      </c>
      <c r="O498" s="616">
        <v>3</v>
      </c>
      <c r="P498" s="616">
        <v>193</v>
      </c>
      <c r="Q498" s="616">
        <v>7.4</v>
      </c>
      <c r="R498" s="616">
        <v>6</v>
      </c>
      <c r="S498" s="616">
        <v>0.2</v>
      </c>
    </row>
    <row r="499" spans="1:19" s="970" customFormat="1">
      <c r="A499" s="1414"/>
      <c r="B499" s="1414"/>
      <c r="C499" s="973"/>
      <c r="D499" s="202" t="s">
        <v>6</v>
      </c>
      <c r="E499" s="616">
        <v>154</v>
      </c>
      <c r="F499" s="616">
        <v>5</v>
      </c>
      <c r="G499" s="616">
        <v>3.2</v>
      </c>
      <c r="H499" s="616">
        <v>23</v>
      </c>
      <c r="I499" s="616">
        <v>14.9</v>
      </c>
      <c r="J499" s="616">
        <v>44</v>
      </c>
      <c r="K499" s="616">
        <v>28.6</v>
      </c>
      <c r="L499" s="616">
        <v>79</v>
      </c>
      <c r="M499" s="616">
        <v>51.3</v>
      </c>
      <c r="N499" s="616" t="s">
        <v>124</v>
      </c>
      <c r="O499" s="616" t="s">
        <v>124</v>
      </c>
      <c r="P499" s="616">
        <v>3</v>
      </c>
      <c r="Q499" s="616">
        <v>1.9</v>
      </c>
      <c r="R499" s="616" t="s">
        <v>124</v>
      </c>
      <c r="S499" s="616" t="s">
        <v>124</v>
      </c>
    </row>
    <row r="500" spans="1:19" s="970" customFormat="1">
      <c r="A500" s="1414"/>
      <c r="B500" s="1414"/>
      <c r="C500" s="973"/>
      <c r="D500" s="202" t="s">
        <v>7</v>
      </c>
      <c r="E500" s="616">
        <v>2776</v>
      </c>
      <c r="F500" s="616">
        <v>32</v>
      </c>
      <c r="G500" s="616">
        <v>1</v>
      </c>
      <c r="H500" s="616">
        <v>128</v>
      </c>
      <c r="I500" s="616">
        <v>4.5999999999999996</v>
      </c>
      <c r="J500" s="616">
        <v>460</v>
      </c>
      <c r="K500" s="616">
        <v>16.600000000000001</v>
      </c>
      <c r="L500" s="616">
        <v>1876</v>
      </c>
      <c r="M500" s="616">
        <v>67.599999999999994</v>
      </c>
      <c r="N500" s="616">
        <v>78</v>
      </c>
      <c r="O500" s="616">
        <v>2.8</v>
      </c>
      <c r="P500" s="616">
        <v>196</v>
      </c>
      <c r="Q500" s="616">
        <v>7.1</v>
      </c>
      <c r="R500" s="616">
        <v>6</v>
      </c>
      <c r="S500" s="616">
        <v>0.2</v>
      </c>
    </row>
    <row r="501" spans="1:19" s="208" customFormat="1" ht="12">
      <c r="A501" s="207" t="s">
        <v>544</v>
      </c>
    </row>
    <row r="502" spans="1:19" s="208" customFormat="1" ht="12">
      <c r="A502" s="207" t="s">
        <v>543</v>
      </c>
    </row>
    <row r="503" spans="1:19" s="210" customFormat="1" ht="12">
      <c r="A503" s="209" t="s">
        <v>1616</v>
      </c>
    </row>
    <row r="504" spans="1:19" ht="13.5" customHeight="1">
      <c r="A504" s="964" t="s">
        <v>1913</v>
      </c>
    </row>
  </sheetData>
  <mergeCells count="74">
    <mergeCell ref="A392:B400"/>
    <mergeCell ref="A474:B482"/>
    <mergeCell ref="A483:B491"/>
    <mergeCell ref="A309:B317"/>
    <mergeCell ref="A318:B326"/>
    <mergeCell ref="A327:B335"/>
    <mergeCell ref="A337:B345"/>
    <mergeCell ref="A336:S336"/>
    <mergeCell ref="A281:S281"/>
    <mergeCell ref="A291:B299"/>
    <mergeCell ref="A300:B308"/>
    <mergeCell ref="A272:B280"/>
    <mergeCell ref="A282:B290"/>
    <mergeCell ref="A80:B88"/>
    <mergeCell ref="A89:B97"/>
    <mergeCell ref="A61:S61"/>
    <mergeCell ref="A171:S171"/>
    <mergeCell ref="A116:S116"/>
    <mergeCell ref="A98:B106"/>
    <mergeCell ref="A107:B115"/>
    <mergeCell ref="A117:B125"/>
    <mergeCell ref="A126:B134"/>
    <mergeCell ref="A135:B143"/>
    <mergeCell ref="A144:B152"/>
    <mergeCell ref="A153:B161"/>
    <mergeCell ref="A162:B170"/>
    <mergeCell ref="A34:B42"/>
    <mergeCell ref="A43:B51"/>
    <mergeCell ref="A52:B60"/>
    <mergeCell ref="A62:B70"/>
    <mergeCell ref="A71:B79"/>
    <mergeCell ref="A6:S6"/>
    <mergeCell ref="N3:O3"/>
    <mergeCell ref="A7:B15"/>
    <mergeCell ref="A16:B24"/>
    <mergeCell ref="A25:B33"/>
    <mergeCell ref="A1:S1"/>
    <mergeCell ref="A2:D5"/>
    <mergeCell ref="F2:S2"/>
    <mergeCell ref="F3:G3"/>
    <mergeCell ref="H3:I3"/>
    <mergeCell ref="J3:K3"/>
    <mergeCell ref="L3:M3"/>
    <mergeCell ref="P3:Q3"/>
    <mergeCell ref="R3:S3"/>
    <mergeCell ref="F4:S4"/>
    <mergeCell ref="A172:B180"/>
    <mergeCell ref="A181:B189"/>
    <mergeCell ref="A245:B253"/>
    <mergeCell ref="A254:B262"/>
    <mergeCell ref="A263:B271"/>
    <mergeCell ref="A226:S226"/>
    <mergeCell ref="A190:B198"/>
    <mergeCell ref="A199:B207"/>
    <mergeCell ref="A208:B216"/>
    <mergeCell ref="A217:B225"/>
    <mergeCell ref="A227:B235"/>
    <mergeCell ref="A236:B244"/>
    <mergeCell ref="A492:B500"/>
    <mergeCell ref="A346:B354"/>
    <mergeCell ref="A355:B363"/>
    <mergeCell ref="A364:B372"/>
    <mergeCell ref="A373:B381"/>
    <mergeCell ref="A382:B390"/>
    <mergeCell ref="A446:S446"/>
    <mergeCell ref="A401:B409"/>
    <mergeCell ref="A410:B418"/>
    <mergeCell ref="A419:B427"/>
    <mergeCell ref="A428:B436"/>
    <mergeCell ref="A437:B445"/>
    <mergeCell ref="A447:B455"/>
    <mergeCell ref="A456:B464"/>
    <mergeCell ref="A465:B473"/>
    <mergeCell ref="A391:S391"/>
  </mergeCells>
  <pageMargins left="0.7" right="0.7" top="0.78740157499999996" bottom="0.78740157499999996" header="0.3" footer="0.3"/>
  <pageSetup paperSize="9"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8"/>
  <sheetViews>
    <sheetView workbookViewId="0">
      <selection sqref="A1:R1"/>
    </sheetView>
  </sheetViews>
  <sheetFormatPr baseColWidth="10" defaultColWidth="11" defaultRowHeight="14.25"/>
  <cols>
    <col min="1" max="2" width="11" style="171"/>
    <col min="3" max="3" width="7.25" style="171" customWidth="1"/>
    <col min="4" max="4" width="5.875" style="171" customWidth="1"/>
    <col min="5" max="5" width="6.5" style="171" customWidth="1"/>
    <col min="6" max="6" width="6.375" style="171" customWidth="1"/>
    <col min="7" max="7" width="7.375" style="171" customWidth="1"/>
    <col min="8" max="8" width="7.625" style="171" customWidth="1"/>
    <col min="9" max="9" width="8" style="171" customWidth="1"/>
    <col min="10" max="11" width="7.25" style="171" customWidth="1"/>
    <col min="12" max="12" width="6.875" style="171" customWidth="1"/>
    <col min="13" max="13" width="7.625" style="171" customWidth="1"/>
    <col min="14" max="14" width="6.625" style="171" customWidth="1"/>
    <col min="15" max="16" width="6.75" style="171" customWidth="1"/>
    <col min="17" max="18" width="7.25" style="171" customWidth="1"/>
    <col min="19" max="19" width="6.375" style="171" customWidth="1"/>
    <col min="20" max="20" width="6" style="171" customWidth="1"/>
    <col min="21" max="21" width="6.625" style="171" customWidth="1"/>
    <col min="22" max="22" width="7.25" style="171" customWidth="1"/>
    <col min="23" max="23" width="6.75" style="171" customWidth="1"/>
    <col min="24" max="24" width="7.25" style="171" customWidth="1"/>
    <col min="25" max="25" width="6.125" style="171" customWidth="1"/>
    <col min="26" max="26" width="7" style="171" customWidth="1"/>
    <col min="27" max="27" width="7.625" style="171" customWidth="1"/>
    <col min="28" max="28" width="6.25" style="171" customWidth="1"/>
    <col min="29" max="29" width="7.25" style="171" customWidth="1"/>
    <col min="30" max="30" width="7.125" style="171" customWidth="1"/>
    <col min="31" max="31" width="6.75" style="171" customWidth="1"/>
    <col min="32" max="32" width="6.875" style="171" customWidth="1"/>
    <col min="33" max="34" width="6.625" style="171" customWidth="1"/>
    <col min="35" max="35" width="7.75" style="171" customWidth="1"/>
    <col min="36" max="36" width="7.5" style="171" customWidth="1"/>
    <col min="37" max="37" width="6.375" style="171" customWidth="1"/>
    <col min="38" max="38" width="6" style="171" customWidth="1"/>
    <col min="39" max="40" width="6.375" style="171" customWidth="1"/>
    <col min="41" max="41" width="7" style="171" customWidth="1"/>
    <col min="42" max="42" width="7.625" style="171" customWidth="1"/>
    <col min="43" max="43" width="7.25" style="171" customWidth="1"/>
    <col min="44" max="44" width="7.625" style="171" customWidth="1"/>
    <col min="45" max="45" width="7.25" style="171" customWidth="1"/>
    <col min="46" max="46" width="7.625" style="171" customWidth="1"/>
    <col min="47" max="47" width="7.25" style="171" customWidth="1"/>
    <col min="48" max="48" width="7.125" style="171" customWidth="1"/>
    <col min="49" max="49" width="7.5" style="171" customWidth="1"/>
    <col min="50" max="50" width="7.875" style="171" customWidth="1"/>
    <col min="51" max="16384" width="11" style="171"/>
  </cols>
  <sheetData>
    <row r="1" spans="1:50" ht="17.25" customHeight="1">
      <c r="A1" s="1431" t="s">
        <v>1657</v>
      </c>
      <c r="B1" s="1431"/>
      <c r="C1" s="1431"/>
      <c r="D1" s="1431"/>
      <c r="E1" s="1431"/>
      <c r="F1" s="1431"/>
      <c r="G1" s="1431"/>
      <c r="H1" s="1431"/>
      <c r="I1" s="1431"/>
      <c r="J1" s="1431"/>
      <c r="K1" s="1431"/>
      <c r="L1" s="1431"/>
      <c r="M1" s="1431"/>
      <c r="N1" s="1431"/>
      <c r="O1" s="1431"/>
      <c r="P1" s="1431"/>
      <c r="Q1" s="1431"/>
      <c r="R1" s="1431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</row>
    <row r="2" spans="1:50" ht="28.9" customHeight="1">
      <c r="A2" s="1421"/>
      <c r="B2" s="1422"/>
      <c r="C2" s="1427" t="s">
        <v>587</v>
      </c>
      <c r="D2" s="1428"/>
      <c r="E2" s="1428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</row>
    <row r="3" spans="1:50" ht="60" customHeight="1">
      <c r="A3" s="1423"/>
      <c r="B3" s="1424"/>
      <c r="C3" s="1429" t="s">
        <v>586</v>
      </c>
      <c r="D3" s="1430"/>
      <c r="E3" s="1430"/>
      <c r="F3" s="1429" t="s">
        <v>585</v>
      </c>
      <c r="G3" s="1430"/>
      <c r="H3" s="1430"/>
      <c r="I3" s="1429" t="s">
        <v>584</v>
      </c>
      <c r="J3" s="1430"/>
      <c r="K3" s="1430"/>
      <c r="L3" s="1429" t="s">
        <v>583</v>
      </c>
      <c r="M3" s="1430"/>
      <c r="N3" s="1430"/>
      <c r="O3" s="1429" t="s">
        <v>582</v>
      </c>
      <c r="P3" s="1430"/>
      <c r="Q3" s="1430"/>
      <c r="R3" s="1429" t="s">
        <v>581</v>
      </c>
      <c r="S3" s="1430"/>
      <c r="T3" s="1430"/>
      <c r="U3" s="1429" t="s">
        <v>580</v>
      </c>
      <c r="V3" s="1430"/>
      <c r="W3" s="1430"/>
      <c r="X3" s="1429" t="s">
        <v>579</v>
      </c>
      <c r="Y3" s="1430"/>
      <c r="Z3" s="1430"/>
      <c r="AA3" s="1429" t="s">
        <v>578</v>
      </c>
      <c r="AB3" s="1430"/>
      <c r="AC3" s="1430"/>
      <c r="AD3" s="1429" t="s">
        <v>577</v>
      </c>
      <c r="AE3" s="1430"/>
      <c r="AF3" s="1430"/>
      <c r="AG3" s="1429" t="s">
        <v>576</v>
      </c>
      <c r="AH3" s="1430"/>
      <c r="AI3" s="1430"/>
      <c r="AJ3" s="1429" t="s">
        <v>575</v>
      </c>
      <c r="AK3" s="1430"/>
      <c r="AL3" s="1430"/>
      <c r="AM3" s="1429" t="s">
        <v>574</v>
      </c>
      <c r="AN3" s="1430"/>
      <c r="AO3" s="1430"/>
      <c r="AP3" s="1429" t="s">
        <v>573</v>
      </c>
      <c r="AQ3" s="1430"/>
      <c r="AR3" s="1430"/>
      <c r="AS3" s="1429" t="s">
        <v>572</v>
      </c>
      <c r="AT3" s="1430"/>
      <c r="AU3" s="1430"/>
      <c r="AV3" s="1429" t="s">
        <v>571</v>
      </c>
      <c r="AW3" s="1430"/>
      <c r="AX3" s="1430"/>
    </row>
    <row r="4" spans="1:50" ht="29.25" thickBot="1">
      <c r="A4" s="1425"/>
      <c r="B4" s="1426"/>
      <c r="C4" s="217" t="s">
        <v>570</v>
      </c>
      <c r="D4" s="217" t="s">
        <v>569</v>
      </c>
      <c r="E4" s="217" t="s">
        <v>568</v>
      </c>
      <c r="F4" s="217" t="s">
        <v>570</v>
      </c>
      <c r="G4" s="217" t="s">
        <v>569</v>
      </c>
      <c r="H4" s="217" t="s">
        <v>568</v>
      </c>
      <c r="I4" s="217" t="s">
        <v>570</v>
      </c>
      <c r="J4" s="217" t="s">
        <v>569</v>
      </c>
      <c r="K4" s="217" t="s">
        <v>568</v>
      </c>
      <c r="L4" s="217" t="s">
        <v>570</v>
      </c>
      <c r="M4" s="217" t="s">
        <v>569</v>
      </c>
      <c r="N4" s="217" t="s">
        <v>568</v>
      </c>
      <c r="O4" s="217" t="s">
        <v>570</v>
      </c>
      <c r="P4" s="217" t="s">
        <v>569</v>
      </c>
      <c r="Q4" s="217" t="s">
        <v>568</v>
      </c>
      <c r="R4" s="217" t="s">
        <v>570</v>
      </c>
      <c r="S4" s="217" t="s">
        <v>569</v>
      </c>
      <c r="T4" s="217" t="s">
        <v>568</v>
      </c>
      <c r="U4" s="217" t="s">
        <v>570</v>
      </c>
      <c r="V4" s="217" t="s">
        <v>569</v>
      </c>
      <c r="W4" s="217" t="s">
        <v>568</v>
      </c>
      <c r="X4" s="217" t="s">
        <v>570</v>
      </c>
      <c r="Y4" s="217" t="s">
        <v>569</v>
      </c>
      <c r="Z4" s="217" t="s">
        <v>568</v>
      </c>
      <c r="AA4" s="217" t="s">
        <v>570</v>
      </c>
      <c r="AB4" s="217" t="s">
        <v>569</v>
      </c>
      <c r="AC4" s="217" t="s">
        <v>568</v>
      </c>
      <c r="AD4" s="217" t="s">
        <v>570</v>
      </c>
      <c r="AE4" s="217" t="s">
        <v>569</v>
      </c>
      <c r="AF4" s="217" t="s">
        <v>568</v>
      </c>
      <c r="AG4" s="217" t="s">
        <v>570</v>
      </c>
      <c r="AH4" s="217" t="s">
        <v>569</v>
      </c>
      <c r="AI4" s="217" t="s">
        <v>568</v>
      </c>
      <c r="AJ4" s="217" t="s">
        <v>570</v>
      </c>
      <c r="AK4" s="217" t="s">
        <v>569</v>
      </c>
      <c r="AL4" s="217" t="s">
        <v>568</v>
      </c>
      <c r="AM4" s="217" t="s">
        <v>570</v>
      </c>
      <c r="AN4" s="217" t="s">
        <v>569</v>
      </c>
      <c r="AO4" s="217" t="s">
        <v>568</v>
      </c>
      <c r="AP4" s="217" t="s">
        <v>570</v>
      </c>
      <c r="AQ4" s="217" t="s">
        <v>569</v>
      </c>
      <c r="AR4" s="217" t="s">
        <v>568</v>
      </c>
      <c r="AS4" s="217" t="s">
        <v>570</v>
      </c>
      <c r="AT4" s="217" t="s">
        <v>569</v>
      </c>
      <c r="AU4" s="217" t="s">
        <v>568</v>
      </c>
      <c r="AV4" s="217" t="s">
        <v>570</v>
      </c>
      <c r="AW4" s="217" t="s">
        <v>569</v>
      </c>
      <c r="AX4" s="217" t="s">
        <v>568</v>
      </c>
    </row>
    <row r="5" spans="1:50">
      <c r="A5" s="220" t="s">
        <v>216</v>
      </c>
      <c r="B5" s="222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</row>
    <row r="6" spans="1:50">
      <c r="A6" s="218" t="s">
        <v>567</v>
      </c>
      <c r="B6" s="219" t="s">
        <v>66</v>
      </c>
      <c r="C6" s="974">
        <v>2</v>
      </c>
      <c r="D6" s="974" t="s">
        <v>124</v>
      </c>
      <c r="E6" s="974">
        <v>2</v>
      </c>
      <c r="F6" s="974" t="s">
        <v>124</v>
      </c>
      <c r="G6" s="974" t="s">
        <v>124</v>
      </c>
      <c r="H6" s="974" t="s">
        <v>124</v>
      </c>
      <c r="I6" s="974">
        <v>1</v>
      </c>
      <c r="J6" s="974" t="s">
        <v>124</v>
      </c>
      <c r="K6" s="974">
        <v>1</v>
      </c>
      <c r="L6" s="974">
        <v>1</v>
      </c>
      <c r="M6" s="974" t="s">
        <v>124</v>
      </c>
      <c r="N6" s="974">
        <v>1</v>
      </c>
      <c r="O6" s="974">
        <v>3</v>
      </c>
      <c r="P6" s="974" t="s">
        <v>124</v>
      </c>
      <c r="Q6" s="974">
        <v>3</v>
      </c>
      <c r="R6" s="974" t="s">
        <v>124</v>
      </c>
      <c r="S6" s="974" t="s">
        <v>124</v>
      </c>
      <c r="T6" s="974" t="s">
        <v>124</v>
      </c>
      <c r="U6" s="974">
        <v>1</v>
      </c>
      <c r="V6" s="974">
        <v>3</v>
      </c>
      <c r="W6" s="974">
        <v>4</v>
      </c>
      <c r="X6" s="974">
        <v>1</v>
      </c>
      <c r="Y6" s="974">
        <v>3</v>
      </c>
      <c r="Z6" s="974">
        <v>4</v>
      </c>
      <c r="AA6" s="974">
        <v>2</v>
      </c>
      <c r="AB6" s="974" t="s">
        <v>124</v>
      </c>
      <c r="AC6" s="974">
        <v>2</v>
      </c>
      <c r="AD6" s="974">
        <v>3</v>
      </c>
      <c r="AE6" s="974" t="s">
        <v>124</v>
      </c>
      <c r="AF6" s="974">
        <v>3</v>
      </c>
      <c r="AG6" s="974">
        <v>3</v>
      </c>
      <c r="AH6" s="974" t="s">
        <v>124</v>
      </c>
      <c r="AI6" s="974">
        <v>3</v>
      </c>
      <c r="AJ6" s="974">
        <v>2</v>
      </c>
      <c r="AK6" s="974" t="s">
        <v>124</v>
      </c>
      <c r="AL6" s="974">
        <v>2</v>
      </c>
      <c r="AM6" s="974">
        <v>2</v>
      </c>
      <c r="AN6" s="974" t="s">
        <v>124</v>
      </c>
      <c r="AO6" s="974">
        <v>2</v>
      </c>
      <c r="AP6" s="974">
        <v>2</v>
      </c>
      <c r="AQ6" s="974" t="s">
        <v>124</v>
      </c>
      <c r="AR6" s="974">
        <v>2</v>
      </c>
      <c r="AS6" s="974">
        <v>1</v>
      </c>
      <c r="AT6" s="974" t="s">
        <v>124</v>
      </c>
      <c r="AU6" s="974">
        <v>1</v>
      </c>
      <c r="AV6" s="974">
        <v>1</v>
      </c>
      <c r="AW6" s="974" t="s">
        <v>124</v>
      </c>
      <c r="AX6" s="974">
        <v>1</v>
      </c>
    </row>
    <row r="7" spans="1:50">
      <c r="A7" s="220" t="s">
        <v>215</v>
      </c>
      <c r="B7" s="221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</row>
    <row r="8" spans="1:50">
      <c r="A8" s="218" t="s">
        <v>567</v>
      </c>
      <c r="B8" s="219" t="s">
        <v>66</v>
      </c>
      <c r="C8" s="974">
        <v>2</v>
      </c>
      <c r="D8" s="974" t="s">
        <v>124</v>
      </c>
      <c r="E8" s="974">
        <v>2</v>
      </c>
      <c r="F8" s="974" t="s">
        <v>124</v>
      </c>
      <c r="G8" s="974" t="s">
        <v>124</v>
      </c>
      <c r="H8" s="974" t="s">
        <v>124</v>
      </c>
      <c r="I8" s="974">
        <v>1</v>
      </c>
      <c r="J8" s="974" t="s">
        <v>124</v>
      </c>
      <c r="K8" s="974">
        <v>1</v>
      </c>
      <c r="L8" s="974">
        <v>1</v>
      </c>
      <c r="M8" s="974" t="s">
        <v>124</v>
      </c>
      <c r="N8" s="974">
        <v>1</v>
      </c>
      <c r="O8" s="974">
        <v>3</v>
      </c>
      <c r="P8" s="974" t="s">
        <v>124</v>
      </c>
      <c r="Q8" s="974">
        <v>3</v>
      </c>
      <c r="R8" s="974" t="s">
        <v>124</v>
      </c>
      <c r="S8" s="974" t="s">
        <v>124</v>
      </c>
      <c r="T8" s="974" t="s">
        <v>124</v>
      </c>
      <c r="U8" s="974">
        <v>1</v>
      </c>
      <c r="V8" s="974">
        <v>3</v>
      </c>
      <c r="W8" s="974">
        <v>4</v>
      </c>
      <c r="X8" s="974">
        <v>1</v>
      </c>
      <c r="Y8" s="974">
        <v>3</v>
      </c>
      <c r="Z8" s="974">
        <v>4</v>
      </c>
      <c r="AA8" s="974">
        <v>2</v>
      </c>
      <c r="AB8" s="974" t="s">
        <v>124</v>
      </c>
      <c r="AC8" s="974">
        <v>2</v>
      </c>
      <c r="AD8" s="974">
        <v>3</v>
      </c>
      <c r="AE8" s="974" t="s">
        <v>124</v>
      </c>
      <c r="AF8" s="974">
        <v>3</v>
      </c>
      <c r="AG8" s="974">
        <v>2</v>
      </c>
      <c r="AH8" s="974" t="s">
        <v>124</v>
      </c>
      <c r="AI8" s="974">
        <v>2</v>
      </c>
      <c r="AJ8" s="974">
        <v>2</v>
      </c>
      <c r="AK8" s="974" t="s">
        <v>124</v>
      </c>
      <c r="AL8" s="974">
        <v>2</v>
      </c>
      <c r="AM8" s="974">
        <v>2</v>
      </c>
      <c r="AN8" s="974" t="s">
        <v>124</v>
      </c>
      <c r="AO8" s="974">
        <v>2</v>
      </c>
      <c r="AP8" s="974">
        <v>2</v>
      </c>
      <c r="AQ8" s="974" t="s">
        <v>124</v>
      </c>
      <c r="AR8" s="974">
        <v>2</v>
      </c>
      <c r="AS8" s="974">
        <v>1</v>
      </c>
      <c r="AT8" s="974" t="s">
        <v>124</v>
      </c>
      <c r="AU8" s="974">
        <v>1</v>
      </c>
      <c r="AV8" s="974">
        <v>1</v>
      </c>
      <c r="AW8" s="974" t="s">
        <v>124</v>
      </c>
      <c r="AX8" s="974">
        <v>1</v>
      </c>
    </row>
    <row r="9" spans="1:50">
      <c r="A9" s="220" t="s">
        <v>214</v>
      </c>
      <c r="B9" s="221"/>
      <c r="C9" s="975"/>
      <c r="D9" s="975"/>
      <c r="E9" s="975"/>
      <c r="F9" s="975"/>
      <c r="G9" s="975"/>
      <c r="H9" s="975"/>
      <c r="I9" s="97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  <c r="AV9" s="975"/>
      <c r="AW9" s="975"/>
      <c r="AX9" s="975"/>
    </row>
    <row r="10" spans="1:50">
      <c r="A10" s="218" t="s">
        <v>567</v>
      </c>
      <c r="B10" s="219" t="s">
        <v>66</v>
      </c>
      <c r="C10" s="974">
        <v>2</v>
      </c>
      <c r="D10" s="974" t="s">
        <v>124</v>
      </c>
      <c r="E10" s="974">
        <v>2</v>
      </c>
      <c r="F10" s="974" t="s">
        <v>124</v>
      </c>
      <c r="G10" s="974" t="s">
        <v>124</v>
      </c>
      <c r="H10" s="974" t="s">
        <v>124</v>
      </c>
      <c r="I10" s="974">
        <v>1</v>
      </c>
      <c r="J10" s="974" t="s">
        <v>124</v>
      </c>
      <c r="K10" s="974">
        <v>1</v>
      </c>
      <c r="L10" s="974">
        <v>1</v>
      </c>
      <c r="M10" s="974" t="s">
        <v>124</v>
      </c>
      <c r="N10" s="974">
        <v>1</v>
      </c>
      <c r="O10" s="974">
        <v>3</v>
      </c>
      <c r="P10" s="974" t="s">
        <v>124</v>
      </c>
      <c r="Q10" s="974">
        <v>3</v>
      </c>
      <c r="R10" s="974" t="s">
        <v>124</v>
      </c>
      <c r="S10" s="974" t="s">
        <v>124</v>
      </c>
      <c r="T10" s="974" t="s">
        <v>124</v>
      </c>
      <c r="U10" s="974">
        <v>2</v>
      </c>
      <c r="V10" s="974">
        <v>3</v>
      </c>
      <c r="W10" s="974">
        <v>5</v>
      </c>
      <c r="X10" s="974">
        <v>2</v>
      </c>
      <c r="Y10" s="974">
        <v>3</v>
      </c>
      <c r="Z10" s="974">
        <v>5</v>
      </c>
      <c r="AA10" s="974">
        <v>3</v>
      </c>
      <c r="AB10" s="974" t="s">
        <v>124</v>
      </c>
      <c r="AC10" s="974">
        <v>3</v>
      </c>
      <c r="AD10" s="974">
        <v>2</v>
      </c>
      <c r="AE10" s="974" t="s">
        <v>124</v>
      </c>
      <c r="AF10" s="974">
        <v>2</v>
      </c>
      <c r="AG10" s="974">
        <v>2</v>
      </c>
      <c r="AH10" s="974" t="s">
        <v>124</v>
      </c>
      <c r="AI10" s="974">
        <v>2</v>
      </c>
      <c r="AJ10" s="974">
        <v>1</v>
      </c>
      <c r="AK10" s="974" t="s">
        <v>124</v>
      </c>
      <c r="AL10" s="974">
        <v>1</v>
      </c>
      <c r="AM10" s="974">
        <v>2</v>
      </c>
      <c r="AN10" s="974" t="s">
        <v>124</v>
      </c>
      <c r="AO10" s="974">
        <v>2</v>
      </c>
      <c r="AP10" s="974">
        <v>2</v>
      </c>
      <c r="AQ10" s="974" t="s">
        <v>124</v>
      </c>
      <c r="AR10" s="974">
        <v>2</v>
      </c>
      <c r="AS10" s="974">
        <v>1</v>
      </c>
      <c r="AT10" s="974" t="s">
        <v>124</v>
      </c>
      <c r="AU10" s="974">
        <v>1</v>
      </c>
      <c r="AV10" s="974">
        <v>1</v>
      </c>
      <c r="AW10" s="974" t="s">
        <v>124</v>
      </c>
      <c r="AX10" s="974">
        <v>1</v>
      </c>
    </row>
    <row r="11" spans="1:50">
      <c r="A11" s="220" t="s">
        <v>213</v>
      </c>
      <c r="B11" s="221"/>
      <c r="C11" s="975"/>
      <c r="D11" s="975"/>
      <c r="E11" s="975"/>
      <c r="F11" s="975"/>
      <c r="G11" s="975"/>
      <c r="H11" s="975"/>
      <c r="I11" s="975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</row>
    <row r="12" spans="1:50">
      <c r="A12" s="218" t="s">
        <v>567</v>
      </c>
      <c r="B12" s="219" t="s">
        <v>66</v>
      </c>
      <c r="C12" s="974">
        <v>2</v>
      </c>
      <c r="D12" s="974" t="s">
        <v>124</v>
      </c>
      <c r="E12" s="974">
        <v>2</v>
      </c>
      <c r="F12" s="974" t="s">
        <v>124</v>
      </c>
      <c r="G12" s="974" t="s">
        <v>124</v>
      </c>
      <c r="H12" s="974" t="s">
        <v>124</v>
      </c>
      <c r="I12" s="974">
        <v>1</v>
      </c>
      <c r="J12" s="974" t="s">
        <v>124</v>
      </c>
      <c r="K12" s="974">
        <v>1</v>
      </c>
      <c r="L12" s="974">
        <v>1</v>
      </c>
      <c r="M12" s="974" t="s">
        <v>124</v>
      </c>
      <c r="N12" s="974">
        <v>1</v>
      </c>
      <c r="O12" s="974">
        <v>3</v>
      </c>
      <c r="P12" s="974" t="s">
        <v>124</v>
      </c>
      <c r="Q12" s="974">
        <v>3</v>
      </c>
      <c r="R12" s="974" t="s">
        <v>124</v>
      </c>
      <c r="S12" s="974" t="s">
        <v>124</v>
      </c>
      <c r="T12" s="974" t="s">
        <v>124</v>
      </c>
      <c r="U12" s="974">
        <v>2</v>
      </c>
      <c r="V12" s="974">
        <v>3</v>
      </c>
      <c r="W12" s="974">
        <v>5</v>
      </c>
      <c r="X12" s="974">
        <v>2</v>
      </c>
      <c r="Y12" s="974">
        <v>3</v>
      </c>
      <c r="Z12" s="974">
        <v>5</v>
      </c>
      <c r="AA12" s="974">
        <v>3</v>
      </c>
      <c r="AB12" s="974" t="s">
        <v>124</v>
      </c>
      <c r="AC12" s="974">
        <v>3</v>
      </c>
      <c r="AD12" s="974">
        <v>2</v>
      </c>
      <c r="AE12" s="974" t="s">
        <v>124</v>
      </c>
      <c r="AF12" s="974">
        <v>2</v>
      </c>
      <c r="AG12" s="974">
        <v>2</v>
      </c>
      <c r="AH12" s="974" t="s">
        <v>124</v>
      </c>
      <c r="AI12" s="974">
        <v>2</v>
      </c>
      <c r="AJ12" s="974">
        <v>1</v>
      </c>
      <c r="AK12" s="974" t="s">
        <v>124</v>
      </c>
      <c r="AL12" s="974">
        <v>1</v>
      </c>
      <c r="AM12" s="974">
        <v>2</v>
      </c>
      <c r="AN12" s="974" t="s">
        <v>124</v>
      </c>
      <c r="AO12" s="974">
        <v>2</v>
      </c>
      <c r="AP12" s="974">
        <v>2</v>
      </c>
      <c r="AQ12" s="974" t="s">
        <v>124</v>
      </c>
      <c r="AR12" s="974">
        <v>2</v>
      </c>
      <c r="AS12" s="974">
        <v>1</v>
      </c>
      <c r="AT12" s="974" t="s">
        <v>124</v>
      </c>
      <c r="AU12" s="974">
        <v>1</v>
      </c>
      <c r="AV12" s="974">
        <v>1</v>
      </c>
      <c r="AW12" s="974" t="s">
        <v>124</v>
      </c>
      <c r="AX12" s="974">
        <v>1</v>
      </c>
    </row>
    <row r="13" spans="1:50">
      <c r="A13" s="220" t="s">
        <v>212</v>
      </c>
      <c r="B13" s="221"/>
      <c r="C13" s="975"/>
      <c r="D13" s="975"/>
      <c r="E13" s="975"/>
      <c r="F13" s="975"/>
      <c r="G13" s="975"/>
      <c r="H13" s="975"/>
      <c r="I13" s="975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</row>
    <row r="14" spans="1:50">
      <c r="A14" s="218" t="s">
        <v>567</v>
      </c>
      <c r="B14" s="219" t="s">
        <v>66</v>
      </c>
      <c r="C14" s="974">
        <v>2</v>
      </c>
      <c r="D14" s="974" t="s">
        <v>124</v>
      </c>
      <c r="E14" s="974">
        <v>2</v>
      </c>
      <c r="F14" s="974" t="s">
        <v>124</v>
      </c>
      <c r="G14" s="974" t="s">
        <v>124</v>
      </c>
      <c r="H14" s="974" t="s">
        <v>124</v>
      </c>
      <c r="I14" s="974">
        <v>2</v>
      </c>
      <c r="J14" s="974" t="s">
        <v>124</v>
      </c>
      <c r="K14" s="974">
        <v>2</v>
      </c>
      <c r="L14" s="974">
        <v>1</v>
      </c>
      <c r="M14" s="974" t="s">
        <v>124</v>
      </c>
      <c r="N14" s="974">
        <v>1</v>
      </c>
      <c r="O14" s="974">
        <v>3</v>
      </c>
      <c r="P14" s="974" t="s">
        <v>124</v>
      </c>
      <c r="Q14" s="974">
        <v>3</v>
      </c>
      <c r="R14" s="974" t="s">
        <v>124</v>
      </c>
      <c r="S14" s="974" t="s">
        <v>124</v>
      </c>
      <c r="T14" s="974" t="s">
        <v>124</v>
      </c>
      <c r="U14" s="974">
        <v>2</v>
      </c>
      <c r="V14" s="974">
        <v>3</v>
      </c>
      <c r="W14" s="974">
        <v>5</v>
      </c>
      <c r="X14" s="974">
        <v>2</v>
      </c>
      <c r="Y14" s="974">
        <v>3</v>
      </c>
      <c r="Z14" s="974">
        <v>5</v>
      </c>
      <c r="AA14" s="974">
        <v>3</v>
      </c>
      <c r="AB14" s="974" t="s">
        <v>124</v>
      </c>
      <c r="AC14" s="974">
        <v>3</v>
      </c>
      <c r="AD14" s="974">
        <v>2</v>
      </c>
      <c r="AE14" s="974" t="s">
        <v>124</v>
      </c>
      <c r="AF14" s="974">
        <v>2</v>
      </c>
      <c r="AG14" s="974">
        <v>2</v>
      </c>
      <c r="AH14" s="974" t="s">
        <v>124</v>
      </c>
      <c r="AI14" s="974">
        <v>2</v>
      </c>
      <c r="AJ14" s="974">
        <v>1</v>
      </c>
      <c r="AK14" s="974" t="s">
        <v>124</v>
      </c>
      <c r="AL14" s="974">
        <v>1</v>
      </c>
      <c r="AM14" s="974">
        <v>2</v>
      </c>
      <c r="AN14" s="974" t="s">
        <v>124</v>
      </c>
      <c r="AO14" s="974">
        <v>2</v>
      </c>
      <c r="AP14" s="974">
        <v>2</v>
      </c>
      <c r="AQ14" s="974" t="s">
        <v>124</v>
      </c>
      <c r="AR14" s="974">
        <v>2</v>
      </c>
      <c r="AS14" s="974">
        <v>1</v>
      </c>
      <c r="AT14" s="974" t="s">
        <v>124</v>
      </c>
      <c r="AU14" s="974">
        <v>1</v>
      </c>
      <c r="AV14" s="974">
        <v>1</v>
      </c>
      <c r="AW14" s="974" t="s">
        <v>124</v>
      </c>
      <c r="AX14" s="974">
        <v>1</v>
      </c>
    </row>
    <row r="15" spans="1:50">
      <c r="A15" s="220" t="s">
        <v>550</v>
      </c>
      <c r="B15" s="221"/>
      <c r="C15" s="975"/>
      <c r="D15" s="975"/>
      <c r="E15" s="975"/>
      <c r="F15" s="975"/>
      <c r="G15" s="975"/>
      <c r="H15" s="975"/>
      <c r="I15" s="975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  <c r="AV15" s="975"/>
      <c r="AW15" s="975"/>
      <c r="AX15" s="975"/>
    </row>
    <row r="16" spans="1:50">
      <c r="A16" s="218" t="s">
        <v>567</v>
      </c>
      <c r="B16" s="219" t="s">
        <v>66</v>
      </c>
      <c r="C16" s="974">
        <v>2</v>
      </c>
      <c r="D16" s="974" t="s">
        <v>124</v>
      </c>
      <c r="E16" s="974">
        <v>2</v>
      </c>
      <c r="F16" s="974">
        <v>1</v>
      </c>
      <c r="G16" s="974" t="s">
        <v>124</v>
      </c>
      <c r="H16" s="974">
        <v>1</v>
      </c>
      <c r="I16" s="974">
        <v>1</v>
      </c>
      <c r="J16" s="974" t="s">
        <v>124</v>
      </c>
      <c r="K16" s="974">
        <v>1</v>
      </c>
      <c r="L16" s="974">
        <v>1</v>
      </c>
      <c r="M16" s="974" t="s">
        <v>124</v>
      </c>
      <c r="N16" s="974">
        <v>1</v>
      </c>
      <c r="O16" s="974">
        <v>1</v>
      </c>
      <c r="P16" s="974" t="s">
        <v>124</v>
      </c>
      <c r="Q16" s="974">
        <v>1</v>
      </c>
      <c r="R16" s="974">
        <v>3</v>
      </c>
      <c r="S16" s="974" t="s">
        <v>124</v>
      </c>
      <c r="T16" s="974">
        <v>3</v>
      </c>
      <c r="U16" s="974">
        <v>2</v>
      </c>
      <c r="V16" s="974">
        <v>3</v>
      </c>
      <c r="W16" s="974">
        <v>5</v>
      </c>
      <c r="X16" s="974">
        <v>2</v>
      </c>
      <c r="Y16" s="974">
        <v>3</v>
      </c>
      <c r="Z16" s="974">
        <v>5</v>
      </c>
      <c r="AA16" s="974">
        <v>3</v>
      </c>
      <c r="AB16" s="974" t="s">
        <v>124</v>
      </c>
      <c r="AC16" s="974">
        <v>3</v>
      </c>
      <c r="AD16" s="974">
        <v>2</v>
      </c>
      <c r="AE16" s="974" t="s">
        <v>124</v>
      </c>
      <c r="AF16" s="974">
        <v>2</v>
      </c>
      <c r="AG16" s="974">
        <v>2</v>
      </c>
      <c r="AH16" s="974" t="s">
        <v>124</v>
      </c>
      <c r="AI16" s="974">
        <v>2</v>
      </c>
      <c r="AJ16" s="974">
        <v>1</v>
      </c>
      <c r="AK16" s="974" t="s">
        <v>124</v>
      </c>
      <c r="AL16" s="974">
        <v>1</v>
      </c>
      <c r="AM16" s="974">
        <v>2</v>
      </c>
      <c r="AN16" s="974" t="s">
        <v>124</v>
      </c>
      <c r="AO16" s="974">
        <v>2</v>
      </c>
      <c r="AP16" s="974">
        <v>2</v>
      </c>
      <c r="AQ16" s="974" t="s">
        <v>124</v>
      </c>
      <c r="AR16" s="974">
        <v>2</v>
      </c>
      <c r="AS16" s="974">
        <v>1</v>
      </c>
      <c r="AT16" s="974" t="s">
        <v>124</v>
      </c>
      <c r="AU16" s="974">
        <v>1</v>
      </c>
      <c r="AV16" s="974">
        <v>1</v>
      </c>
      <c r="AW16" s="974" t="s">
        <v>124</v>
      </c>
      <c r="AX16" s="974">
        <v>1</v>
      </c>
    </row>
    <row r="17" spans="1:50">
      <c r="A17" s="220" t="s">
        <v>549</v>
      </c>
      <c r="B17" s="221"/>
      <c r="C17" s="975"/>
      <c r="D17" s="975"/>
      <c r="E17" s="975"/>
      <c r="F17" s="975"/>
      <c r="G17" s="975"/>
      <c r="H17" s="975"/>
      <c r="I17" s="975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  <c r="AV17" s="975"/>
      <c r="AW17" s="975"/>
      <c r="AX17" s="975"/>
    </row>
    <row r="18" spans="1:50">
      <c r="A18" s="218" t="s">
        <v>567</v>
      </c>
      <c r="B18" s="219" t="s">
        <v>66</v>
      </c>
      <c r="C18" s="974">
        <v>2</v>
      </c>
      <c r="D18" s="974" t="s">
        <v>124</v>
      </c>
      <c r="E18" s="974">
        <v>2</v>
      </c>
      <c r="F18" s="974">
        <v>1</v>
      </c>
      <c r="G18" s="974" t="s">
        <v>124</v>
      </c>
      <c r="H18" s="974">
        <v>1</v>
      </c>
      <c r="I18" s="974">
        <v>1</v>
      </c>
      <c r="J18" s="974" t="s">
        <v>124</v>
      </c>
      <c r="K18" s="974">
        <v>1</v>
      </c>
      <c r="L18" s="974">
        <v>1</v>
      </c>
      <c r="M18" s="974" t="s">
        <v>124</v>
      </c>
      <c r="N18" s="974">
        <v>1</v>
      </c>
      <c r="O18" s="974">
        <v>1</v>
      </c>
      <c r="P18" s="974" t="s">
        <v>124</v>
      </c>
      <c r="Q18" s="974">
        <v>1</v>
      </c>
      <c r="R18" s="974">
        <v>3</v>
      </c>
      <c r="S18" s="974" t="s">
        <v>124</v>
      </c>
      <c r="T18" s="974">
        <v>3</v>
      </c>
      <c r="U18" s="974">
        <v>2</v>
      </c>
      <c r="V18" s="974">
        <v>2</v>
      </c>
      <c r="W18" s="974">
        <v>4</v>
      </c>
      <c r="X18" s="974">
        <v>2</v>
      </c>
      <c r="Y18" s="974">
        <v>2</v>
      </c>
      <c r="Z18" s="974">
        <v>4</v>
      </c>
      <c r="AA18" s="974">
        <v>3</v>
      </c>
      <c r="AB18" s="974" t="s">
        <v>124</v>
      </c>
      <c r="AC18" s="974">
        <v>3</v>
      </c>
      <c r="AD18" s="974">
        <v>2</v>
      </c>
      <c r="AE18" s="974" t="s">
        <v>124</v>
      </c>
      <c r="AF18" s="974">
        <v>2</v>
      </c>
      <c r="AG18" s="974">
        <v>2</v>
      </c>
      <c r="AH18" s="974" t="s">
        <v>124</v>
      </c>
      <c r="AI18" s="974">
        <v>2</v>
      </c>
      <c r="AJ18" s="974">
        <v>1</v>
      </c>
      <c r="AK18" s="974" t="s">
        <v>124</v>
      </c>
      <c r="AL18" s="974">
        <v>1</v>
      </c>
      <c r="AM18" s="974">
        <v>2</v>
      </c>
      <c r="AN18" s="974" t="s">
        <v>124</v>
      </c>
      <c r="AO18" s="974">
        <v>2</v>
      </c>
      <c r="AP18" s="974">
        <v>2</v>
      </c>
      <c r="AQ18" s="974" t="s">
        <v>124</v>
      </c>
      <c r="AR18" s="974">
        <v>2</v>
      </c>
      <c r="AS18" s="974">
        <v>1</v>
      </c>
      <c r="AT18" s="974" t="s">
        <v>124</v>
      </c>
      <c r="AU18" s="974">
        <v>1</v>
      </c>
      <c r="AV18" s="974">
        <v>1</v>
      </c>
      <c r="AW18" s="974" t="s">
        <v>124</v>
      </c>
      <c r="AX18" s="974">
        <v>1</v>
      </c>
    </row>
    <row r="19" spans="1:50">
      <c r="A19" s="220" t="s">
        <v>548</v>
      </c>
      <c r="B19" s="221"/>
      <c r="C19" s="975"/>
      <c r="D19" s="975"/>
      <c r="E19" s="975"/>
      <c r="F19" s="975"/>
      <c r="G19" s="975"/>
      <c r="H19" s="975"/>
      <c r="I19" s="97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  <c r="AV19" s="975"/>
      <c r="AW19" s="975"/>
      <c r="AX19" s="975"/>
    </row>
    <row r="20" spans="1:50">
      <c r="A20" s="218" t="s">
        <v>567</v>
      </c>
      <c r="B20" s="219" t="s">
        <v>66</v>
      </c>
      <c r="C20" s="974">
        <v>2</v>
      </c>
      <c r="D20" s="974" t="s">
        <v>124</v>
      </c>
      <c r="E20" s="974">
        <v>2</v>
      </c>
      <c r="F20" s="974">
        <v>1</v>
      </c>
      <c r="G20" s="974" t="s">
        <v>124</v>
      </c>
      <c r="H20" s="974">
        <v>1</v>
      </c>
      <c r="I20" s="974">
        <v>1</v>
      </c>
      <c r="J20" s="974" t="s">
        <v>124</v>
      </c>
      <c r="K20" s="974">
        <v>1</v>
      </c>
      <c r="L20" s="974">
        <v>1</v>
      </c>
      <c r="M20" s="974" t="s">
        <v>124</v>
      </c>
      <c r="N20" s="974">
        <v>1</v>
      </c>
      <c r="O20" s="974">
        <v>1</v>
      </c>
      <c r="P20" s="974" t="s">
        <v>124</v>
      </c>
      <c r="Q20" s="974">
        <v>1</v>
      </c>
      <c r="R20" s="974">
        <v>3</v>
      </c>
      <c r="S20" s="974" t="s">
        <v>124</v>
      </c>
      <c r="T20" s="974">
        <v>3</v>
      </c>
      <c r="U20" s="974">
        <v>1</v>
      </c>
      <c r="V20" s="974">
        <v>2</v>
      </c>
      <c r="W20" s="974">
        <v>3</v>
      </c>
      <c r="X20" s="974">
        <v>1</v>
      </c>
      <c r="Y20" s="974">
        <v>2</v>
      </c>
      <c r="Z20" s="974">
        <v>3</v>
      </c>
      <c r="AA20" s="974">
        <v>3</v>
      </c>
      <c r="AB20" s="974" t="s">
        <v>124</v>
      </c>
      <c r="AC20" s="974">
        <v>3</v>
      </c>
      <c r="AD20" s="974">
        <v>2</v>
      </c>
      <c r="AE20" s="974" t="s">
        <v>124</v>
      </c>
      <c r="AF20" s="974">
        <v>2</v>
      </c>
      <c r="AG20" s="974">
        <v>2</v>
      </c>
      <c r="AH20" s="974" t="s">
        <v>124</v>
      </c>
      <c r="AI20" s="974">
        <v>2</v>
      </c>
      <c r="AJ20" s="974">
        <v>1</v>
      </c>
      <c r="AK20" s="974" t="s">
        <v>124</v>
      </c>
      <c r="AL20" s="974">
        <v>1</v>
      </c>
      <c r="AM20" s="974">
        <v>2</v>
      </c>
      <c r="AN20" s="974" t="s">
        <v>124</v>
      </c>
      <c r="AO20" s="974">
        <v>2</v>
      </c>
      <c r="AP20" s="974">
        <v>2</v>
      </c>
      <c r="AQ20" s="974" t="s">
        <v>124</v>
      </c>
      <c r="AR20" s="974">
        <v>2</v>
      </c>
      <c r="AS20" s="974">
        <v>1</v>
      </c>
      <c r="AT20" s="974" t="s">
        <v>124</v>
      </c>
      <c r="AU20" s="974">
        <v>1</v>
      </c>
      <c r="AV20" s="974">
        <v>1</v>
      </c>
      <c r="AW20" s="974" t="s">
        <v>124</v>
      </c>
      <c r="AX20" s="974">
        <v>1</v>
      </c>
    </row>
    <row r="21" spans="1:50">
      <c r="A21" s="220" t="s">
        <v>547</v>
      </c>
      <c r="B21" s="221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  <c r="AV21" s="975"/>
      <c r="AW21" s="975"/>
      <c r="AX21" s="975"/>
    </row>
    <row r="22" spans="1:50">
      <c r="A22" s="218" t="s">
        <v>567</v>
      </c>
      <c r="B22" s="219" t="s">
        <v>66</v>
      </c>
      <c r="C22" s="974">
        <v>2</v>
      </c>
      <c r="D22" s="974" t="s">
        <v>124</v>
      </c>
      <c r="E22" s="974">
        <v>2</v>
      </c>
      <c r="F22" s="974">
        <v>1</v>
      </c>
      <c r="G22" s="974" t="s">
        <v>124</v>
      </c>
      <c r="H22" s="974">
        <v>1</v>
      </c>
      <c r="I22" s="974" t="s">
        <v>124</v>
      </c>
      <c r="J22" s="974" t="s">
        <v>124</v>
      </c>
      <c r="K22" s="974" t="s">
        <v>124</v>
      </c>
      <c r="L22" s="974">
        <v>1</v>
      </c>
      <c r="M22" s="974" t="s">
        <v>124</v>
      </c>
      <c r="N22" s="974">
        <v>1</v>
      </c>
      <c r="O22" s="974">
        <v>1</v>
      </c>
      <c r="P22" s="974" t="s">
        <v>124</v>
      </c>
      <c r="Q22" s="974">
        <v>1</v>
      </c>
      <c r="R22" s="974">
        <v>3</v>
      </c>
      <c r="S22" s="974" t="s">
        <v>124</v>
      </c>
      <c r="T22" s="974">
        <v>3</v>
      </c>
      <c r="U22" s="974">
        <v>1</v>
      </c>
      <c r="V22" s="974">
        <v>2</v>
      </c>
      <c r="W22" s="974">
        <v>3</v>
      </c>
      <c r="X22" s="974">
        <v>1</v>
      </c>
      <c r="Y22" s="974">
        <v>2</v>
      </c>
      <c r="Z22" s="974">
        <v>3</v>
      </c>
      <c r="AA22" s="974">
        <v>2</v>
      </c>
      <c r="AB22" s="974" t="s">
        <v>124</v>
      </c>
      <c r="AC22" s="974">
        <v>2</v>
      </c>
      <c r="AD22" s="974">
        <v>2</v>
      </c>
      <c r="AE22" s="974" t="s">
        <v>124</v>
      </c>
      <c r="AF22" s="974">
        <v>2</v>
      </c>
      <c r="AG22" s="974">
        <v>2</v>
      </c>
      <c r="AH22" s="974" t="s">
        <v>124</v>
      </c>
      <c r="AI22" s="974">
        <v>2</v>
      </c>
      <c r="AJ22" s="974" t="s">
        <v>124</v>
      </c>
      <c r="AK22" s="974" t="s">
        <v>124</v>
      </c>
      <c r="AL22" s="974" t="s">
        <v>124</v>
      </c>
      <c r="AM22" s="974">
        <v>2</v>
      </c>
      <c r="AN22" s="974" t="s">
        <v>124</v>
      </c>
      <c r="AO22" s="974">
        <v>2</v>
      </c>
      <c r="AP22" s="974">
        <v>2</v>
      </c>
      <c r="AQ22" s="974">
        <v>1</v>
      </c>
      <c r="AR22" s="974">
        <v>3</v>
      </c>
      <c r="AS22" s="974">
        <v>1</v>
      </c>
      <c r="AT22" s="974">
        <v>1</v>
      </c>
      <c r="AU22" s="974">
        <v>2</v>
      </c>
      <c r="AV22" s="974">
        <v>1</v>
      </c>
      <c r="AW22" s="974" t="s">
        <v>124</v>
      </c>
      <c r="AX22" s="974">
        <v>1</v>
      </c>
    </row>
    <row r="23" spans="1:50" s="35" customFormat="1" ht="12">
      <c r="A23" s="214" t="s">
        <v>566</v>
      </c>
    </row>
    <row r="24" spans="1:50" s="35" customFormat="1" ht="12">
      <c r="A24" s="214" t="s">
        <v>565</v>
      </c>
    </row>
    <row r="25" spans="1:50" s="35" customFormat="1" ht="12">
      <c r="A25" s="214" t="s">
        <v>564</v>
      </c>
    </row>
    <row r="26" spans="1:50" s="35" customFormat="1" ht="12">
      <c r="A26" s="214" t="s">
        <v>563</v>
      </c>
    </row>
    <row r="27" spans="1:50" s="35" customFormat="1" ht="12" customHeight="1">
      <c r="A27" s="215" t="s">
        <v>1616</v>
      </c>
    </row>
    <row r="28" spans="1:50">
      <c r="A28" s="964"/>
    </row>
  </sheetData>
  <mergeCells count="19">
    <mergeCell ref="AM3:AO3"/>
    <mergeCell ref="AP3:AR3"/>
    <mergeCell ref="AS3:AU3"/>
    <mergeCell ref="AV3:AX3"/>
    <mergeCell ref="C3:E3"/>
    <mergeCell ref="F3:H3"/>
    <mergeCell ref="I3:K3"/>
    <mergeCell ref="L3:N3"/>
    <mergeCell ref="O3:Q3"/>
    <mergeCell ref="R3:T3"/>
    <mergeCell ref="A2:B4"/>
    <mergeCell ref="C2:E2"/>
    <mergeCell ref="AG3:AI3"/>
    <mergeCell ref="AJ3:AL3"/>
    <mergeCell ref="A1:R1"/>
    <mergeCell ref="U3:W3"/>
    <mergeCell ref="X3:Z3"/>
    <mergeCell ref="AA3:AC3"/>
    <mergeCell ref="AD3:AF3"/>
  </mergeCells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topLeftCell="A7" zoomScale="90" zoomScaleNormal="90" workbookViewId="0">
      <selection sqref="A1:M1"/>
    </sheetView>
  </sheetViews>
  <sheetFormatPr baseColWidth="10" defaultColWidth="11" defaultRowHeight="12.75"/>
  <cols>
    <col min="1" max="1" width="2" style="618" customWidth="1"/>
    <col min="2" max="2" width="38.75" style="618" customWidth="1"/>
    <col min="3" max="3" width="9.625" style="618" customWidth="1"/>
    <col min="4" max="5" width="8.875" style="618" customWidth="1"/>
    <col min="6" max="6" width="9" style="618" customWidth="1"/>
    <col min="7" max="7" width="9.375" style="618" customWidth="1"/>
    <col min="8" max="8" width="8.75" style="618" customWidth="1"/>
    <col min="9" max="9" width="8.875" style="618" customWidth="1"/>
    <col min="10" max="10" width="6.75" style="618" customWidth="1"/>
    <col min="11" max="11" width="4.875" style="618" customWidth="1"/>
    <col min="12" max="12" width="9.5" style="618" customWidth="1"/>
    <col min="13" max="13" width="9" style="618" customWidth="1"/>
    <col min="14" max="16384" width="11" style="618"/>
  </cols>
  <sheetData>
    <row r="1" spans="1:13" s="171" customFormat="1" ht="30" customHeight="1">
      <c r="A1" s="1385" t="s">
        <v>1856</v>
      </c>
      <c r="B1" s="1385"/>
      <c r="C1" s="1385"/>
      <c r="D1" s="1385"/>
      <c r="E1" s="1385"/>
      <c r="F1" s="1385"/>
      <c r="G1" s="1385"/>
      <c r="H1" s="1385"/>
      <c r="I1" s="1385"/>
      <c r="J1" s="1385"/>
      <c r="K1" s="1385"/>
      <c r="L1" s="1385"/>
      <c r="M1" s="1385"/>
    </row>
    <row r="2" spans="1:13">
      <c r="A2" s="1437" t="s">
        <v>1896</v>
      </c>
      <c r="B2" s="1437"/>
      <c r="C2" s="1437" t="s">
        <v>591</v>
      </c>
      <c r="D2" s="1438"/>
      <c r="E2" s="1438"/>
      <c r="F2" s="1438"/>
      <c r="G2" s="1438"/>
      <c r="H2" s="1438"/>
      <c r="I2" s="1438"/>
      <c r="J2" s="1438"/>
      <c r="K2" s="1438"/>
      <c r="L2" s="1438"/>
      <c r="M2" s="1438"/>
    </row>
    <row r="3" spans="1:13">
      <c r="A3" s="1437"/>
      <c r="B3" s="1437"/>
      <c r="C3" s="1437" t="s">
        <v>7</v>
      </c>
      <c r="D3" s="1438"/>
      <c r="E3" s="1438"/>
      <c r="F3" s="619"/>
      <c r="G3" s="1437" t="s">
        <v>3</v>
      </c>
      <c r="H3" s="1438"/>
      <c r="I3" s="1438"/>
      <c r="J3" s="1437" t="s">
        <v>4</v>
      </c>
      <c r="K3" s="1437"/>
      <c r="L3" s="1438"/>
      <c r="M3" s="1438"/>
    </row>
    <row r="4" spans="1:13">
      <c r="A4" s="1437"/>
      <c r="B4" s="1437"/>
      <c r="C4" s="620" t="s">
        <v>7</v>
      </c>
      <c r="D4" s="620" t="s">
        <v>8</v>
      </c>
      <c r="E4" s="620" t="s">
        <v>6</v>
      </c>
      <c r="F4" s="620" t="s">
        <v>6</v>
      </c>
      <c r="G4" s="620" t="s">
        <v>7</v>
      </c>
      <c r="H4" s="620" t="s">
        <v>8</v>
      </c>
      <c r="I4" s="620" t="s">
        <v>6</v>
      </c>
      <c r="J4" s="1437" t="s">
        <v>7</v>
      </c>
      <c r="K4" s="1437"/>
      <c r="L4" s="620" t="s">
        <v>8</v>
      </c>
      <c r="M4" s="620" t="s">
        <v>6</v>
      </c>
    </row>
    <row r="5" spans="1:13">
      <c r="A5" s="1437"/>
      <c r="B5" s="1437"/>
      <c r="C5" s="620" t="s">
        <v>66</v>
      </c>
      <c r="D5" s="620" t="s">
        <v>66</v>
      </c>
      <c r="E5" s="620" t="s">
        <v>66</v>
      </c>
      <c r="F5" s="620" t="s">
        <v>72</v>
      </c>
      <c r="G5" s="620" t="s">
        <v>66</v>
      </c>
      <c r="H5" s="620" t="s">
        <v>66</v>
      </c>
      <c r="I5" s="620" t="s">
        <v>66</v>
      </c>
      <c r="J5" s="620" t="s">
        <v>66</v>
      </c>
      <c r="K5" s="620" t="s">
        <v>72</v>
      </c>
      <c r="L5" s="620" t="s">
        <v>66</v>
      </c>
      <c r="M5" s="620" t="s">
        <v>66</v>
      </c>
    </row>
    <row r="6" spans="1:13">
      <c r="A6" s="1436" t="s">
        <v>216</v>
      </c>
      <c r="B6" s="1436"/>
      <c r="C6" s="1436"/>
      <c r="D6" s="1436"/>
      <c r="E6" s="1436"/>
      <c r="F6" s="1436"/>
      <c r="G6" s="1436"/>
      <c r="H6" s="1436"/>
      <c r="I6" s="1436"/>
      <c r="J6" s="1436"/>
      <c r="K6" s="1436"/>
      <c r="L6" s="1436"/>
      <c r="M6" s="1436"/>
    </row>
    <row r="7" spans="1:13" ht="14.25" customHeight="1">
      <c r="A7" s="1434" t="s">
        <v>586</v>
      </c>
      <c r="B7" s="1435"/>
      <c r="C7" s="616">
        <v>4020</v>
      </c>
      <c r="D7" s="616">
        <v>3815</v>
      </c>
      <c r="E7" s="616">
        <v>205</v>
      </c>
      <c r="F7" s="616">
        <v>5.0999999999999996</v>
      </c>
      <c r="G7" s="616">
        <v>2475</v>
      </c>
      <c r="H7" s="616">
        <v>2375</v>
      </c>
      <c r="I7" s="616">
        <v>100</v>
      </c>
      <c r="J7" s="616">
        <v>1545</v>
      </c>
      <c r="K7" s="616">
        <v>38.4</v>
      </c>
      <c r="L7" s="616">
        <v>1440</v>
      </c>
      <c r="M7" s="616">
        <v>105</v>
      </c>
    </row>
    <row r="8" spans="1:13" ht="14.25" customHeight="1">
      <c r="A8" s="1434" t="s">
        <v>584</v>
      </c>
      <c r="B8" s="1435"/>
      <c r="C8" s="616">
        <v>37</v>
      </c>
      <c r="D8" s="616">
        <v>32</v>
      </c>
      <c r="E8" s="616">
        <v>5</v>
      </c>
      <c r="F8" s="616">
        <v>13.5</v>
      </c>
      <c r="G8" s="616">
        <v>21</v>
      </c>
      <c r="H8" s="616">
        <v>20</v>
      </c>
      <c r="I8" s="616" t="s">
        <v>67</v>
      </c>
      <c r="J8" s="616">
        <v>16</v>
      </c>
      <c r="K8" s="616">
        <v>43.2</v>
      </c>
      <c r="L8" s="616">
        <v>12</v>
      </c>
      <c r="M8" s="616">
        <v>4</v>
      </c>
    </row>
    <row r="9" spans="1:13" ht="14.25" customHeight="1">
      <c r="A9" s="1434" t="s">
        <v>583</v>
      </c>
      <c r="B9" s="1435"/>
      <c r="C9" s="616">
        <v>47</v>
      </c>
      <c r="D9" s="616">
        <v>38</v>
      </c>
      <c r="E9" s="616">
        <v>9</v>
      </c>
      <c r="F9" s="616">
        <v>19.100000000000001</v>
      </c>
      <c r="G9" s="616">
        <v>26</v>
      </c>
      <c r="H9" s="616">
        <v>20</v>
      </c>
      <c r="I9" s="616">
        <v>6</v>
      </c>
      <c r="J9" s="616">
        <v>21</v>
      </c>
      <c r="K9" s="616">
        <v>44.7</v>
      </c>
      <c r="L9" s="616">
        <v>18</v>
      </c>
      <c r="M9" s="616">
        <v>3</v>
      </c>
    </row>
    <row r="10" spans="1:13" ht="14.25" customHeight="1">
      <c r="A10" s="1434" t="s">
        <v>582</v>
      </c>
      <c r="B10" s="1435"/>
      <c r="C10" s="616">
        <v>366</v>
      </c>
      <c r="D10" s="616">
        <v>324</v>
      </c>
      <c r="E10" s="616">
        <v>42</v>
      </c>
      <c r="F10" s="616">
        <v>11.5</v>
      </c>
      <c r="G10" s="616">
        <v>212</v>
      </c>
      <c r="H10" s="616">
        <v>185</v>
      </c>
      <c r="I10" s="616">
        <v>27</v>
      </c>
      <c r="J10" s="616">
        <v>154</v>
      </c>
      <c r="K10" s="616">
        <v>42.1</v>
      </c>
      <c r="L10" s="616">
        <v>139</v>
      </c>
      <c r="M10" s="616">
        <v>15</v>
      </c>
    </row>
    <row r="11" spans="1:13" ht="14.25" customHeight="1">
      <c r="A11" s="1434" t="s">
        <v>590</v>
      </c>
      <c r="B11" s="1435"/>
      <c r="C11" s="616">
        <v>430</v>
      </c>
      <c r="D11" s="616">
        <v>413</v>
      </c>
      <c r="E11" s="616">
        <v>17</v>
      </c>
      <c r="F11" s="616">
        <v>4</v>
      </c>
      <c r="G11" s="616">
        <v>45</v>
      </c>
      <c r="H11" s="616">
        <v>45</v>
      </c>
      <c r="I11" s="616" t="s">
        <v>124</v>
      </c>
      <c r="J11" s="616">
        <v>385</v>
      </c>
      <c r="K11" s="616">
        <v>89.5</v>
      </c>
      <c r="L11" s="616">
        <v>368</v>
      </c>
      <c r="M11" s="616">
        <v>17</v>
      </c>
    </row>
    <row r="12" spans="1:13" ht="14.25" customHeight="1">
      <c r="A12" s="1434" t="s">
        <v>578</v>
      </c>
      <c r="B12" s="1435"/>
      <c r="C12" s="616">
        <v>60</v>
      </c>
      <c r="D12" s="616">
        <v>56</v>
      </c>
      <c r="E12" s="616">
        <v>4</v>
      </c>
      <c r="F12" s="616">
        <v>6.7</v>
      </c>
      <c r="G12" s="616">
        <v>25</v>
      </c>
      <c r="H12" s="616">
        <v>22</v>
      </c>
      <c r="I12" s="616">
        <v>3</v>
      </c>
      <c r="J12" s="616">
        <v>35</v>
      </c>
      <c r="K12" s="616">
        <v>58.3</v>
      </c>
      <c r="L12" s="616">
        <v>34</v>
      </c>
      <c r="M12" s="616" t="s">
        <v>67</v>
      </c>
    </row>
    <row r="13" spans="1:13" ht="14.25" customHeight="1">
      <c r="A13" s="1432" t="s">
        <v>577</v>
      </c>
      <c r="B13" s="1433"/>
      <c r="C13" s="616">
        <v>191</v>
      </c>
      <c r="D13" s="616">
        <v>176</v>
      </c>
      <c r="E13" s="616">
        <v>15</v>
      </c>
      <c r="F13" s="616">
        <v>7.9</v>
      </c>
      <c r="G13" s="616">
        <v>112</v>
      </c>
      <c r="H13" s="616">
        <v>101</v>
      </c>
      <c r="I13" s="616">
        <v>11</v>
      </c>
      <c r="J13" s="616">
        <v>79</v>
      </c>
      <c r="K13" s="616">
        <v>41.4</v>
      </c>
      <c r="L13" s="616">
        <v>75</v>
      </c>
      <c r="M13" s="616">
        <v>4</v>
      </c>
    </row>
    <row r="14" spans="1:13" ht="14.25" customHeight="1">
      <c r="A14" s="1434" t="s">
        <v>574</v>
      </c>
      <c r="B14" s="1435"/>
      <c r="C14" s="616">
        <v>385</v>
      </c>
      <c r="D14" s="616">
        <v>366</v>
      </c>
      <c r="E14" s="616">
        <v>19</v>
      </c>
      <c r="F14" s="616">
        <v>4.9000000000000004</v>
      </c>
      <c r="G14" s="616">
        <v>218</v>
      </c>
      <c r="H14" s="616">
        <v>210</v>
      </c>
      <c r="I14" s="616">
        <v>8</v>
      </c>
      <c r="J14" s="616">
        <v>167</v>
      </c>
      <c r="K14" s="616">
        <v>43.4</v>
      </c>
      <c r="L14" s="616">
        <v>156</v>
      </c>
      <c r="M14" s="616">
        <v>11</v>
      </c>
    </row>
    <row r="15" spans="1:13" ht="14.25" customHeight="1">
      <c r="A15" s="1432" t="s">
        <v>589</v>
      </c>
      <c r="B15" s="1433"/>
      <c r="C15" s="616">
        <v>503</v>
      </c>
      <c r="D15" s="616">
        <v>491</v>
      </c>
      <c r="E15" s="616">
        <v>12</v>
      </c>
      <c r="F15" s="616" t="s">
        <v>67</v>
      </c>
      <c r="G15" s="616">
        <v>336</v>
      </c>
      <c r="H15" s="616">
        <v>326</v>
      </c>
      <c r="I15" s="616">
        <v>10</v>
      </c>
      <c r="J15" s="616">
        <v>167</v>
      </c>
      <c r="K15" s="616">
        <v>33.200000000000003</v>
      </c>
      <c r="L15" s="616">
        <v>165</v>
      </c>
      <c r="M15" s="616" t="s">
        <v>67</v>
      </c>
    </row>
    <row r="16" spans="1:13" ht="14.25" customHeight="1">
      <c r="A16" s="1432" t="s">
        <v>7</v>
      </c>
      <c r="B16" s="1433"/>
      <c r="C16" s="616">
        <v>6039</v>
      </c>
      <c r="D16" s="616">
        <v>5711</v>
      </c>
      <c r="E16" s="616">
        <v>328</v>
      </c>
      <c r="F16" s="616">
        <v>5.4</v>
      </c>
      <c r="G16" s="616">
        <v>3470</v>
      </c>
      <c r="H16" s="616">
        <v>3304</v>
      </c>
      <c r="I16" s="616">
        <v>166</v>
      </c>
      <c r="J16" s="616">
        <v>2569</v>
      </c>
      <c r="K16" s="616">
        <v>42.5</v>
      </c>
      <c r="L16" s="616">
        <v>2407</v>
      </c>
      <c r="M16" s="616">
        <v>162</v>
      </c>
    </row>
    <row r="17" spans="1:13">
      <c r="A17" s="1436" t="s">
        <v>215</v>
      </c>
      <c r="B17" s="1436"/>
      <c r="C17" s="1436"/>
      <c r="D17" s="1436"/>
      <c r="E17" s="1436"/>
      <c r="F17" s="1436"/>
      <c r="G17" s="1436"/>
      <c r="H17" s="1436"/>
      <c r="I17" s="1436"/>
      <c r="J17" s="1436"/>
      <c r="K17" s="1436"/>
      <c r="L17" s="1436"/>
      <c r="M17" s="1436"/>
    </row>
    <row r="18" spans="1:13" ht="14.25" customHeight="1">
      <c r="A18" s="1432" t="s">
        <v>586</v>
      </c>
      <c r="B18" s="1433"/>
      <c r="C18" s="616">
        <v>3993</v>
      </c>
      <c r="D18" s="616">
        <v>3814</v>
      </c>
      <c r="E18" s="616">
        <v>179</v>
      </c>
      <c r="F18" s="616">
        <v>4.5</v>
      </c>
      <c r="G18" s="616">
        <v>2519</v>
      </c>
      <c r="H18" s="616">
        <v>2435</v>
      </c>
      <c r="I18" s="616">
        <v>84</v>
      </c>
      <c r="J18" s="616">
        <v>1474</v>
      </c>
      <c r="K18" s="616">
        <v>36.9</v>
      </c>
      <c r="L18" s="616">
        <v>1379</v>
      </c>
      <c r="M18" s="616">
        <v>95</v>
      </c>
    </row>
    <row r="19" spans="1:13" ht="14.25" customHeight="1">
      <c r="A19" s="1432" t="s">
        <v>584</v>
      </c>
      <c r="B19" s="1433"/>
      <c r="C19" s="616">
        <v>44</v>
      </c>
      <c r="D19" s="616">
        <v>37</v>
      </c>
      <c r="E19" s="616">
        <v>7</v>
      </c>
      <c r="F19" s="616">
        <v>15.9</v>
      </c>
      <c r="G19" s="616">
        <v>23</v>
      </c>
      <c r="H19" s="616">
        <v>21</v>
      </c>
      <c r="I19" s="616" t="s">
        <v>67</v>
      </c>
      <c r="J19" s="616">
        <v>21</v>
      </c>
      <c r="K19" s="616">
        <v>47.7</v>
      </c>
      <c r="L19" s="616">
        <v>16</v>
      </c>
      <c r="M19" s="616">
        <v>5</v>
      </c>
    </row>
    <row r="20" spans="1:13" ht="14.25" customHeight="1">
      <c r="A20" s="1432" t="s">
        <v>583</v>
      </c>
      <c r="B20" s="1433"/>
      <c r="C20" s="616">
        <v>44</v>
      </c>
      <c r="D20" s="616">
        <v>35</v>
      </c>
      <c r="E20" s="616">
        <v>9</v>
      </c>
      <c r="F20" s="616">
        <v>20.5</v>
      </c>
      <c r="G20" s="616">
        <v>28</v>
      </c>
      <c r="H20" s="616">
        <v>22</v>
      </c>
      <c r="I20" s="616">
        <v>6</v>
      </c>
      <c r="J20" s="616">
        <v>16</v>
      </c>
      <c r="K20" s="616">
        <v>36.4</v>
      </c>
      <c r="L20" s="616">
        <v>13</v>
      </c>
      <c r="M20" s="616">
        <v>3</v>
      </c>
    </row>
    <row r="21" spans="1:13" ht="14.25" customHeight="1">
      <c r="A21" s="1432" t="s">
        <v>582</v>
      </c>
      <c r="B21" s="1433"/>
      <c r="C21" s="616">
        <v>379</v>
      </c>
      <c r="D21" s="616">
        <v>343</v>
      </c>
      <c r="E21" s="616">
        <v>36</v>
      </c>
      <c r="F21" s="616">
        <v>9.5</v>
      </c>
      <c r="G21" s="616">
        <v>213</v>
      </c>
      <c r="H21" s="616">
        <v>195</v>
      </c>
      <c r="I21" s="616">
        <v>18</v>
      </c>
      <c r="J21" s="616">
        <v>166</v>
      </c>
      <c r="K21" s="616">
        <v>43.8</v>
      </c>
      <c r="L21" s="616">
        <v>148</v>
      </c>
      <c r="M21" s="616">
        <v>18</v>
      </c>
    </row>
    <row r="22" spans="1:13" ht="14.25" customHeight="1">
      <c r="A22" s="1432" t="s">
        <v>580</v>
      </c>
      <c r="B22" s="1433"/>
      <c r="C22" s="616">
        <v>438</v>
      </c>
      <c r="D22" s="616">
        <v>421</v>
      </c>
      <c r="E22" s="616">
        <v>17</v>
      </c>
      <c r="F22" s="616">
        <v>3.9</v>
      </c>
      <c r="G22" s="616">
        <v>49</v>
      </c>
      <c r="H22" s="616">
        <v>49</v>
      </c>
      <c r="I22" s="616" t="s">
        <v>124</v>
      </c>
      <c r="J22" s="616">
        <v>389</v>
      </c>
      <c r="K22" s="616">
        <v>88.8</v>
      </c>
      <c r="L22" s="616">
        <v>372</v>
      </c>
      <c r="M22" s="616">
        <v>17</v>
      </c>
    </row>
    <row r="23" spans="1:13" ht="14.25" customHeight="1">
      <c r="A23" s="1432" t="s">
        <v>578</v>
      </c>
      <c r="B23" s="1433"/>
      <c r="C23" s="616">
        <v>60</v>
      </c>
      <c r="D23" s="616">
        <v>57</v>
      </c>
      <c r="E23" s="616">
        <v>3</v>
      </c>
      <c r="F23" s="616">
        <v>5</v>
      </c>
      <c r="G23" s="616">
        <v>14</v>
      </c>
      <c r="H23" s="616">
        <v>14</v>
      </c>
      <c r="I23" s="616" t="s">
        <v>124</v>
      </c>
      <c r="J23" s="616">
        <v>46</v>
      </c>
      <c r="K23" s="616">
        <v>76.7</v>
      </c>
      <c r="L23" s="616">
        <v>43</v>
      </c>
      <c r="M23" s="616">
        <v>3</v>
      </c>
    </row>
    <row r="24" spans="1:13" ht="14.25" customHeight="1">
      <c r="A24" s="1432" t="s">
        <v>577</v>
      </c>
      <c r="B24" s="1433"/>
      <c r="C24" s="616">
        <v>141</v>
      </c>
      <c r="D24" s="616">
        <v>135</v>
      </c>
      <c r="E24" s="616">
        <v>6</v>
      </c>
      <c r="F24" s="616">
        <v>4.3</v>
      </c>
      <c r="G24" s="616">
        <v>99</v>
      </c>
      <c r="H24" s="616">
        <v>95</v>
      </c>
      <c r="I24" s="616">
        <v>4</v>
      </c>
      <c r="J24" s="616">
        <v>42</v>
      </c>
      <c r="K24" s="616">
        <v>29.8</v>
      </c>
      <c r="L24" s="616">
        <v>40</v>
      </c>
      <c r="M24" s="616">
        <v>2</v>
      </c>
    </row>
    <row r="25" spans="1:13" ht="14.25" customHeight="1">
      <c r="A25" s="1432" t="s">
        <v>574</v>
      </c>
      <c r="B25" s="1433"/>
      <c r="C25" s="616">
        <v>405</v>
      </c>
      <c r="D25" s="616">
        <v>381</v>
      </c>
      <c r="E25" s="616">
        <v>24</v>
      </c>
      <c r="F25" s="616">
        <v>5.9</v>
      </c>
      <c r="G25" s="616">
        <v>221</v>
      </c>
      <c r="H25" s="616">
        <v>207</v>
      </c>
      <c r="I25" s="616">
        <v>14</v>
      </c>
      <c r="J25" s="616">
        <v>184</v>
      </c>
      <c r="K25" s="616">
        <v>45.4</v>
      </c>
      <c r="L25" s="616">
        <v>174</v>
      </c>
      <c r="M25" s="616">
        <v>10</v>
      </c>
    </row>
    <row r="26" spans="1:13" ht="14.25" customHeight="1">
      <c r="A26" s="1432" t="s">
        <v>573</v>
      </c>
      <c r="B26" s="1433"/>
      <c r="C26" s="616">
        <v>489</v>
      </c>
      <c r="D26" s="616">
        <v>474</v>
      </c>
      <c r="E26" s="616">
        <v>15</v>
      </c>
      <c r="F26" s="616">
        <v>3.1</v>
      </c>
      <c r="G26" s="616">
        <v>324</v>
      </c>
      <c r="H26" s="616">
        <v>311</v>
      </c>
      <c r="I26" s="616">
        <v>13</v>
      </c>
      <c r="J26" s="616">
        <v>165</v>
      </c>
      <c r="K26" s="616">
        <v>33.700000000000003</v>
      </c>
      <c r="L26" s="616">
        <v>163</v>
      </c>
      <c r="M26" s="616" t="s">
        <v>67</v>
      </c>
    </row>
    <row r="27" spans="1:13" ht="14.25" customHeight="1">
      <c r="A27" s="1432" t="s">
        <v>7</v>
      </c>
      <c r="B27" s="1433"/>
      <c r="C27" s="616">
        <v>5993</v>
      </c>
      <c r="D27" s="616">
        <v>5697</v>
      </c>
      <c r="E27" s="616">
        <v>296</v>
      </c>
      <c r="F27" s="616">
        <v>4.9000000000000004</v>
      </c>
      <c r="G27" s="616">
        <v>3490</v>
      </c>
      <c r="H27" s="616">
        <v>3349</v>
      </c>
      <c r="I27" s="616">
        <v>141</v>
      </c>
      <c r="J27" s="616">
        <v>2503</v>
      </c>
      <c r="K27" s="616">
        <v>41.8</v>
      </c>
      <c r="L27" s="616">
        <v>2348</v>
      </c>
      <c r="M27" s="616">
        <v>155</v>
      </c>
    </row>
    <row r="28" spans="1:13">
      <c r="A28" s="1436" t="s">
        <v>214</v>
      </c>
      <c r="B28" s="1436"/>
      <c r="C28" s="1436"/>
      <c r="D28" s="1436"/>
      <c r="E28" s="1436"/>
      <c r="F28" s="1436"/>
      <c r="G28" s="1436"/>
      <c r="H28" s="1436"/>
      <c r="I28" s="1436"/>
      <c r="J28" s="1436"/>
      <c r="K28" s="1436"/>
      <c r="L28" s="1436"/>
      <c r="M28" s="1436"/>
    </row>
    <row r="29" spans="1:13">
      <c r="A29" s="1432" t="s">
        <v>586</v>
      </c>
      <c r="B29" s="1433"/>
      <c r="C29" s="616">
        <v>3996</v>
      </c>
      <c r="D29" s="616">
        <v>3799</v>
      </c>
      <c r="E29" s="616">
        <v>197</v>
      </c>
      <c r="F29" s="616">
        <v>4.9000000000000004</v>
      </c>
      <c r="G29" s="616">
        <v>2545</v>
      </c>
      <c r="H29" s="616">
        <v>2444</v>
      </c>
      <c r="I29" s="616">
        <v>101</v>
      </c>
      <c r="J29" s="616">
        <v>1451</v>
      </c>
      <c r="K29" s="616">
        <v>36.299999999999997</v>
      </c>
      <c r="L29" s="616">
        <v>1355</v>
      </c>
      <c r="M29" s="616">
        <v>96</v>
      </c>
    </row>
    <row r="30" spans="1:13">
      <c r="A30" s="1432" t="s">
        <v>584</v>
      </c>
      <c r="B30" s="1433"/>
      <c r="C30" s="616">
        <v>53</v>
      </c>
      <c r="D30" s="616">
        <v>47</v>
      </c>
      <c r="E30" s="616">
        <v>6</v>
      </c>
      <c r="F30" s="616">
        <v>11.3</v>
      </c>
      <c r="G30" s="616">
        <v>30</v>
      </c>
      <c r="H30" s="616">
        <v>25</v>
      </c>
      <c r="I30" s="616">
        <v>5</v>
      </c>
      <c r="J30" s="616">
        <v>23</v>
      </c>
      <c r="K30" s="616">
        <v>43.4</v>
      </c>
      <c r="L30" s="616">
        <v>22</v>
      </c>
      <c r="M30" s="616" t="s">
        <v>67</v>
      </c>
    </row>
    <row r="31" spans="1:13">
      <c r="A31" s="1432" t="s">
        <v>583</v>
      </c>
      <c r="B31" s="1433"/>
      <c r="C31" s="616">
        <v>58</v>
      </c>
      <c r="D31" s="616">
        <v>48</v>
      </c>
      <c r="E31" s="616">
        <v>10</v>
      </c>
      <c r="F31" s="616">
        <v>17.2</v>
      </c>
      <c r="G31" s="616">
        <v>32</v>
      </c>
      <c r="H31" s="616">
        <v>27</v>
      </c>
      <c r="I31" s="616">
        <v>5</v>
      </c>
      <c r="J31" s="616">
        <v>26</v>
      </c>
      <c r="K31" s="616">
        <v>44.8</v>
      </c>
      <c r="L31" s="616">
        <v>21</v>
      </c>
      <c r="M31" s="616">
        <v>5</v>
      </c>
    </row>
    <row r="32" spans="1:13">
      <c r="A32" s="1432" t="s">
        <v>582</v>
      </c>
      <c r="B32" s="1433"/>
      <c r="C32" s="616">
        <v>408</v>
      </c>
      <c r="D32" s="616">
        <v>380</v>
      </c>
      <c r="E32" s="616">
        <v>28</v>
      </c>
      <c r="F32" s="616">
        <v>6.9</v>
      </c>
      <c r="G32" s="616">
        <v>238</v>
      </c>
      <c r="H32" s="616">
        <v>224</v>
      </c>
      <c r="I32" s="616">
        <v>14</v>
      </c>
      <c r="J32" s="616">
        <v>170</v>
      </c>
      <c r="K32" s="616">
        <v>41.7</v>
      </c>
      <c r="L32" s="616">
        <v>156</v>
      </c>
      <c r="M32" s="616">
        <v>14</v>
      </c>
    </row>
    <row r="33" spans="1:13">
      <c r="A33" s="1432" t="s">
        <v>580</v>
      </c>
      <c r="B33" s="1433"/>
      <c r="C33" s="616">
        <v>468</v>
      </c>
      <c r="D33" s="616">
        <v>452</v>
      </c>
      <c r="E33" s="616">
        <v>16</v>
      </c>
      <c r="F33" s="616">
        <v>3.4</v>
      </c>
      <c r="G33" s="616">
        <v>76</v>
      </c>
      <c r="H33" s="616">
        <v>76</v>
      </c>
      <c r="I33" s="616" t="s">
        <v>124</v>
      </c>
      <c r="J33" s="616">
        <v>392</v>
      </c>
      <c r="K33" s="616">
        <v>83.8</v>
      </c>
      <c r="L33" s="616">
        <v>376</v>
      </c>
      <c r="M33" s="616">
        <v>16</v>
      </c>
    </row>
    <row r="34" spans="1:13">
      <c r="A34" s="1432" t="s">
        <v>578</v>
      </c>
      <c r="B34" s="1433"/>
      <c r="C34" s="616">
        <v>83</v>
      </c>
      <c r="D34" s="616">
        <v>72</v>
      </c>
      <c r="E34" s="616">
        <v>11</v>
      </c>
      <c r="F34" s="616">
        <v>13.3</v>
      </c>
      <c r="G34" s="616">
        <v>26</v>
      </c>
      <c r="H34" s="616">
        <v>23</v>
      </c>
      <c r="I34" s="616">
        <v>3</v>
      </c>
      <c r="J34" s="616">
        <v>57</v>
      </c>
      <c r="K34" s="616">
        <v>68.7</v>
      </c>
      <c r="L34" s="616">
        <v>49</v>
      </c>
      <c r="M34" s="616">
        <v>8</v>
      </c>
    </row>
    <row r="35" spans="1:13">
      <c r="A35" s="1432" t="s">
        <v>577</v>
      </c>
      <c r="B35" s="1433"/>
      <c r="C35" s="616">
        <v>106</v>
      </c>
      <c r="D35" s="616">
        <v>99</v>
      </c>
      <c r="E35" s="616">
        <v>7</v>
      </c>
      <c r="F35" s="616">
        <v>6.6</v>
      </c>
      <c r="G35" s="616">
        <v>90</v>
      </c>
      <c r="H35" s="616">
        <v>83</v>
      </c>
      <c r="I35" s="616">
        <v>7</v>
      </c>
      <c r="J35" s="616">
        <v>16</v>
      </c>
      <c r="K35" s="616">
        <v>15.1</v>
      </c>
      <c r="L35" s="616">
        <v>16</v>
      </c>
      <c r="M35" s="616" t="s">
        <v>124</v>
      </c>
    </row>
    <row r="36" spans="1:13">
      <c r="A36" s="1432" t="s">
        <v>574</v>
      </c>
      <c r="B36" s="1433"/>
      <c r="C36" s="616">
        <v>422</v>
      </c>
      <c r="D36" s="616">
        <v>400</v>
      </c>
      <c r="E36" s="616">
        <v>22</v>
      </c>
      <c r="F36" s="616">
        <v>5.2</v>
      </c>
      <c r="G36" s="616">
        <v>230</v>
      </c>
      <c r="H36" s="616">
        <v>218</v>
      </c>
      <c r="I36" s="616">
        <v>12</v>
      </c>
      <c r="J36" s="616">
        <v>192</v>
      </c>
      <c r="K36" s="616">
        <v>45.5</v>
      </c>
      <c r="L36" s="616">
        <v>182</v>
      </c>
      <c r="M36" s="616">
        <v>10</v>
      </c>
    </row>
    <row r="37" spans="1:13">
      <c r="A37" s="1432" t="s">
        <v>573</v>
      </c>
      <c r="B37" s="1433"/>
      <c r="C37" s="616">
        <v>514</v>
      </c>
      <c r="D37" s="616">
        <v>497</v>
      </c>
      <c r="E37" s="616">
        <v>17</v>
      </c>
      <c r="F37" s="616">
        <v>3.3</v>
      </c>
      <c r="G37" s="616">
        <v>337</v>
      </c>
      <c r="H37" s="616">
        <v>323</v>
      </c>
      <c r="I37" s="616">
        <v>14</v>
      </c>
      <c r="J37" s="616">
        <v>177</v>
      </c>
      <c r="K37" s="616">
        <v>34.4</v>
      </c>
      <c r="L37" s="616">
        <v>174</v>
      </c>
      <c r="M37" s="616">
        <v>3</v>
      </c>
    </row>
    <row r="38" spans="1:13">
      <c r="A38" s="1432" t="s">
        <v>7</v>
      </c>
      <c r="B38" s="1433"/>
      <c r="C38" s="616">
        <v>6108</v>
      </c>
      <c r="D38" s="616">
        <v>5794</v>
      </c>
      <c r="E38" s="616">
        <v>314</v>
      </c>
      <c r="F38" s="616">
        <v>5.0999999999999996</v>
      </c>
      <c r="G38" s="616">
        <v>3604</v>
      </c>
      <c r="H38" s="616">
        <v>3443</v>
      </c>
      <c r="I38" s="616">
        <v>161</v>
      </c>
      <c r="J38" s="616">
        <v>2504</v>
      </c>
      <c r="K38" s="616">
        <v>41</v>
      </c>
      <c r="L38" s="616">
        <v>2351</v>
      </c>
      <c r="M38" s="616">
        <v>153</v>
      </c>
    </row>
    <row r="39" spans="1:13">
      <c r="A39" s="1436" t="s">
        <v>213</v>
      </c>
      <c r="B39" s="1436"/>
      <c r="C39" s="1436"/>
      <c r="D39" s="1436"/>
      <c r="E39" s="1436"/>
      <c r="F39" s="1436"/>
      <c r="G39" s="1436"/>
      <c r="H39" s="1436"/>
      <c r="I39" s="1436"/>
      <c r="J39" s="1436"/>
      <c r="K39" s="1436"/>
      <c r="L39" s="1436"/>
      <c r="M39" s="1436"/>
    </row>
    <row r="40" spans="1:13">
      <c r="A40" s="1432" t="s">
        <v>586</v>
      </c>
      <c r="B40" s="1433"/>
      <c r="C40" s="616">
        <v>3874</v>
      </c>
      <c r="D40" s="616">
        <v>3664</v>
      </c>
      <c r="E40" s="616">
        <v>210</v>
      </c>
      <c r="F40" s="616">
        <v>5.4</v>
      </c>
      <c r="G40" s="616">
        <v>2444</v>
      </c>
      <c r="H40" s="616">
        <v>2341</v>
      </c>
      <c r="I40" s="616">
        <v>103</v>
      </c>
      <c r="J40" s="616">
        <v>1430</v>
      </c>
      <c r="K40" s="616">
        <v>36.9</v>
      </c>
      <c r="L40" s="616">
        <v>1323</v>
      </c>
      <c r="M40" s="616">
        <v>107</v>
      </c>
    </row>
    <row r="41" spans="1:13">
      <c r="A41" s="1432" t="s">
        <v>584</v>
      </c>
      <c r="B41" s="1433"/>
      <c r="C41" s="616">
        <v>45</v>
      </c>
      <c r="D41" s="616">
        <v>37</v>
      </c>
      <c r="E41" s="616">
        <v>8</v>
      </c>
      <c r="F41" s="616">
        <v>17.8</v>
      </c>
      <c r="G41" s="616">
        <v>32</v>
      </c>
      <c r="H41" s="616">
        <v>26</v>
      </c>
      <c r="I41" s="616">
        <v>6</v>
      </c>
      <c r="J41" s="616">
        <v>13</v>
      </c>
      <c r="K41" s="616">
        <v>28.9</v>
      </c>
      <c r="L41" s="616">
        <v>11</v>
      </c>
      <c r="M41" s="616" t="s">
        <v>67</v>
      </c>
    </row>
    <row r="42" spans="1:13">
      <c r="A42" s="1432" t="s">
        <v>583</v>
      </c>
      <c r="B42" s="1433"/>
      <c r="C42" s="616">
        <v>63</v>
      </c>
      <c r="D42" s="616">
        <v>53</v>
      </c>
      <c r="E42" s="616">
        <v>10</v>
      </c>
      <c r="F42" s="616">
        <v>15.9</v>
      </c>
      <c r="G42" s="616">
        <v>39</v>
      </c>
      <c r="H42" s="616">
        <v>33</v>
      </c>
      <c r="I42" s="616">
        <v>6</v>
      </c>
      <c r="J42" s="616">
        <v>24</v>
      </c>
      <c r="K42" s="616">
        <v>38.1</v>
      </c>
      <c r="L42" s="616">
        <v>20</v>
      </c>
      <c r="M42" s="616">
        <v>4</v>
      </c>
    </row>
    <row r="43" spans="1:13">
      <c r="A43" s="1432" t="s">
        <v>582</v>
      </c>
      <c r="B43" s="1433"/>
      <c r="C43" s="616">
        <v>422</v>
      </c>
      <c r="D43" s="616">
        <v>391</v>
      </c>
      <c r="E43" s="616">
        <v>31</v>
      </c>
      <c r="F43" s="616">
        <v>7.3</v>
      </c>
      <c r="G43" s="616">
        <v>207</v>
      </c>
      <c r="H43" s="616">
        <v>197</v>
      </c>
      <c r="I43" s="616">
        <v>10</v>
      </c>
      <c r="J43" s="616">
        <v>215</v>
      </c>
      <c r="K43" s="616">
        <v>50.9</v>
      </c>
      <c r="L43" s="616">
        <v>194</v>
      </c>
      <c r="M43" s="616">
        <v>21</v>
      </c>
    </row>
    <row r="44" spans="1:13">
      <c r="A44" s="1432" t="s">
        <v>580</v>
      </c>
      <c r="B44" s="1433"/>
      <c r="C44" s="616">
        <v>484</v>
      </c>
      <c r="D44" s="616">
        <v>466</v>
      </c>
      <c r="E44" s="616">
        <v>18</v>
      </c>
      <c r="F44" s="616">
        <v>3.7</v>
      </c>
      <c r="G44" s="616">
        <v>98</v>
      </c>
      <c r="H44" s="616">
        <v>96</v>
      </c>
      <c r="I44" s="616" t="s">
        <v>67</v>
      </c>
      <c r="J44" s="616">
        <v>386</v>
      </c>
      <c r="K44" s="616">
        <v>79.8</v>
      </c>
      <c r="L44" s="616">
        <v>370</v>
      </c>
      <c r="M44" s="616">
        <v>16</v>
      </c>
    </row>
    <row r="45" spans="1:13">
      <c r="A45" s="1432" t="s">
        <v>578</v>
      </c>
      <c r="B45" s="1433"/>
      <c r="C45" s="616">
        <v>73</v>
      </c>
      <c r="D45" s="616">
        <v>69</v>
      </c>
      <c r="E45" s="616">
        <v>4</v>
      </c>
      <c r="F45" s="616">
        <v>5.5</v>
      </c>
      <c r="G45" s="616">
        <v>25</v>
      </c>
      <c r="H45" s="616">
        <v>25</v>
      </c>
      <c r="I45" s="616" t="s">
        <v>124</v>
      </c>
      <c r="J45" s="616">
        <v>48</v>
      </c>
      <c r="K45" s="616">
        <v>65.8</v>
      </c>
      <c r="L45" s="616">
        <v>44</v>
      </c>
      <c r="M45" s="616">
        <v>4</v>
      </c>
    </row>
    <row r="46" spans="1:13">
      <c r="A46" s="1432" t="s">
        <v>577</v>
      </c>
      <c r="B46" s="1433"/>
      <c r="C46" s="616">
        <v>118</v>
      </c>
      <c r="D46" s="616">
        <v>110</v>
      </c>
      <c r="E46" s="616">
        <v>8</v>
      </c>
      <c r="F46" s="616">
        <v>6.8</v>
      </c>
      <c r="G46" s="616">
        <v>95</v>
      </c>
      <c r="H46" s="616">
        <v>88</v>
      </c>
      <c r="I46" s="616">
        <v>7</v>
      </c>
      <c r="J46" s="616">
        <v>23</v>
      </c>
      <c r="K46" s="616">
        <v>19.5</v>
      </c>
      <c r="L46" s="616">
        <v>22</v>
      </c>
      <c r="M46" s="616" t="s">
        <v>67</v>
      </c>
    </row>
    <row r="47" spans="1:13">
      <c r="A47" s="1432" t="s">
        <v>574</v>
      </c>
      <c r="B47" s="1433"/>
      <c r="C47" s="616">
        <v>438</v>
      </c>
      <c r="D47" s="616">
        <v>425</v>
      </c>
      <c r="E47" s="616">
        <v>13</v>
      </c>
      <c r="F47" s="616">
        <v>3</v>
      </c>
      <c r="G47" s="616">
        <v>246</v>
      </c>
      <c r="H47" s="616">
        <v>238</v>
      </c>
      <c r="I47" s="616">
        <v>8</v>
      </c>
      <c r="J47" s="616">
        <v>192</v>
      </c>
      <c r="K47" s="616">
        <v>43.8</v>
      </c>
      <c r="L47" s="616">
        <v>187</v>
      </c>
      <c r="M47" s="616">
        <v>5</v>
      </c>
    </row>
    <row r="48" spans="1:13">
      <c r="A48" s="1432" t="s">
        <v>573</v>
      </c>
      <c r="B48" s="1433"/>
      <c r="C48" s="616">
        <v>528</v>
      </c>
      <c r="D48" s="616">
        <v>510</v>
      </c>
      <c r="E48" s="616">
        <v>18</v>
      </c>
      <c r="F48" s="616">
        <v>3.4</v>
      </c>
      <c r="G48" s="616">
        <v>351</v>
      </c>
      <c r="H48" s="616">
        <v>339</v>
      </c>
      <c r="I48" s="616">
        <v>12</v>
      </c>
      <c r="J48" s="616">
        <v>177</v>
      </c>
      <c r="K48" s="616">
        <v>33.5</v>
      </c>
      <c r="L48" s="616">
        <v>171</v>
      </c>
      <c r="M48" s="616">
        <v>6</v>
      </c>
    </row>
    <row r="49" spans="1:13">
      <c r="A49" s="1432" t="s">
        <v>7</v>
      </c>
      <c r="B49" s="1433"/>
      <c r="C49" s="616">
        <v>6045</v>
      </c>
      <c r="D49" s="616">
        <v>5725</v>
      </c>
      <c r="E49" s="616">
        <v>320</v>
      </c>
      <c r="F49" s="616">
        <v>5.3</v>
      </c>
      <c r="G49" s="616">
        <v>3537</v>
      </c>
      <c r="H49" s="616">
        <v>3383</v>
      </c>
      <c r="I49" s="616">
        <v>154</v>
      </c>
      <c r="J49" s="616">
        <v>2508</v>
      </c>
      <c r="K49" s="616">
        <v>41.5</v>
      </c>
      <c r="L49" s="616">
        <v>2342</v>
      </c>
      <c r="M49" s="616">
        <v>166</v>
      </c>
    </row>
    <row r="50" spans="1:13">
      <c r="A50" s="1436" t="s">
        <v>212</v>
      </c>
      <c r="B50" s="1436"/>
      <c r="C50" s="1436"/>
      <c r="D50" s="1436"/>
      <c r="E50" s="1436"/>
      <c r="F50" s="1436"/>
      <c r="G50" s="1436"/>
      <c r="H50" s="1436"/>
      <c r="I50" s="1436"/>
      <c r="J50" s="1436"/>
      <c r="K50" s="1436"/>
      <c r="L50" s="1436"/>
      <c r="M50" s="1436"/>
    </row>
    <row r="51" spans="1:13">
      <c r="A51" s="1432" t="s">
        <v>586</v>
      </c>
      <c r="B51" s="1433"/>
      <c r="C51" s="616">
        <v>3930</v>
      </c>
      <c r="D51" s="616">
        <v>3748</v>
      </c>
      <c r="E51" s="616">
        <v>182</v>
      </c>
      <c r="F51" s="616">
        <v>4.5999999999999996</v>
      </c>
      <c r="G51" s="616">
        <v>2481</v>
      </c>
      <c r="H51" s="616">
        <v>2385</v>
      </c>
      <c r="I51" s="616">
        <v>96</v>
      </c>
      <c r="J51" s="616">
        <v>1449</v>
      </c>
      <c r="K51" s="616">
        <v>36.9</v>
      </c>
      <c r="L51" s="616">
        <v>1363</v>
      </c>
      <c r="M51" s="616">
        <v>86</v>
      </c>
    </row>
    <row r="52" spans="1:13">
      <c r="A52" s="1432" t="s">
        <v>584</v>
      </c>
      <c r="B52" s="1433"/>
      <c r="C52" s="616">
        <v>63</v>
      </c>
      <c r="D52" s="616">
        <v>50</v>
      </c>
      <c r="E52" s="616">
        <v>13</v>
      </c>
      <c r="F52" s="616">
        <v>20.6</v>
      </c>
      <c r="G52" s="616">
        <v>35</v>
      </c>
      <c r="H52" s="616">
        <v>28</v>
      </c>
      <c r="I52" s="616">
        <v>7</v>
      </c>
      <c r="J52" s="616">
        <v>28</v>
      </c>
      <c r="K52" s="616">
        <v>44.4</v>
      </c>
      <c r="L52" s="616">
        <v>22</v>
      </c>
      <c r="M52" s="616">
        <v>6</v>
      </c>
    </row>
    <row r="53" spans="1:13">
      <c r="A53" s="1432" t="s">
        <v>583</v>
      </c>
      <c r="B53" s="1433"/>
      <c r="C53" s="616">
        <v>42</v>
      </c>
      <c r="D53" s="616">
        <v>37</v>
      </c>
      <c r="E53" s="616">
        <v>5</v>
      </c>
      <c r="F53" s="616">
        <v>11.9</v>
      </c>
      <c r="G53" s="616">
        <v>27</v>
      </c>
      <c r="H53" s="616">
        <v>26</v>
      </c>
      <c r="I53" s="616" t="s">
        <v>67</v>
      </c>
      <c r="J53" s="616">
        <v>15</v>
      </c>
      <c r="K53" s="616">
        <v>35.700000000000003</v>
      </c>
      <c r="L53" s="616">
        <v>11</v>
      </c>
      <c r="M53" s="616">
        <v>4</v>
      </c>
    </row>
    <row r="54" spans="1:13">
      <c r="A54" s="1432" t="s">
        <v>582</v>
      </c>
      <c r="B54" s="1433"/>
      <c r="C54" s="616">
        <v>458</v>
      </c>
      <c r="D54" s="616">
        <v>410</v>
      </c>
      <c r="E54" s="616">
        <v>48</v>
      </c>
      <c r="F54" s="616">
        <v>10.5</v>
      </c>
      <c r="G54" s="616">
        <v>258</v>
      </c>
      <c r="H54" s="616">
        <v>233</v>
      </c>
      <c r="I54" s="616">
        <v>25</v>
      </c>
      <c r="J54" s="616">
        <v>200</v>
      </c>
      <c r="K54" s="616">
        <v>43.7</v>
      </c>
      <c r="L54" s="616">
        <v>177</v>
      </c>
      <c r="M54" s="616">
        <v>23</v>
      </c>
    </row>
    <row r="55" spans="1:13">
      <c r="A55" s="1432" t="s">
        <v>580</v>
      </c>
      <c r="B55" s="1433"/>
      <c r="C55" s="616">
        <v>488</v>
      </c>
      <c r="D55" s="616">
        <v>477</v>
      </c>
      <c r="E55" s="616">
        <v>11</v>
      </c>
      <c r="F55" s="616" t="s">
        <v>67</v>
      </c>
      <c r="G55" s="616">
        <v>100</v>
      </c>
      <c r="H55" s="616">
        <v>100</v>
      </c>
      <c r="I55" s="616" t="s">
        <v>124</v>
      </c>
      <c r="J55" s="616">
        <v>388</v>
      </c>
      <c r="K55" s="616">
        <v>79.5</v>
      </c>
      <c r="L55" s="616">
        <v>377</v>
      </c>
      <c r="M55" s="616">
        <v>11</v>
      </c>
    </row>
    <row r="56" spans="1:13">
      <c r="A56" s="1432" t="s">
        <v>578</v>
      </c>
      <c r="B56" s="1433"/>
      <c r="C56" s="616">
        <v>96</v>
      </c>
      <c r="D56" s="616">
        <v>88</v>
      </c>
      <c r="E56" s="616">
        <v>8</v>
      </c>
      <c r="F56" s="616">
        <v>8.3000000000000007</v>
      </c>
      <c r="G56" s="616">
        <v>51</v>
      </c>
      <c r="H56" s="616">
        <v>45</v>
      </c>
      <c r="I56" s="616">
        <v>6</v>
      </c>
      <c r="J56" s="616">
        <v>45</v>
      </c>
      <c r="K56" s="616">
        <v>46.9</v>
      </c>
      <c r="L56" s="616">
        <v>43</v>
      </c>
      <c r="M56" s="616" t="s">
        <v>67</v>
      </c>
    </row>
    <row r="57" spans="1:13">
      <c r="A57" s="1432" t="s">
        <v>577</v>
      </c>
      <c r="B57" s="1433"/>
      <c r="C57" s="616">
        <v>115</v>
      </c>
      <c r="D57" s="616">
        <v>111</v>
      </c>
      <c r="E57" s="616">
        <v>4</v>
      </c>
      <c r="F57" s="616">
        <v>3.5</v>
      </c>
      <c r="G57" s="616">
        <v>98</v>
      </c>
      <c r="H57" s="616">
        <v>94</v>
      </c>
      <c r="I57" s="616">
        <v>4</v>
      </c>
      <c r="J57" s="616">
        <v>17</v>
      </c>
      <c r="K57" s="616">
        <v>14.8</v>
      </c>
      <c r="L57" s="616">
        <v>17</v>
      </c>
      <c r="M57" s="616" t="s">
        <v>124</v>
      </c>
    </row>
    <row r="58" spans="1:13">
      <c r="A58" s="1432" t="s">
        <v>574</v>
      </c>
      <c r="B58" s="1433"/>
      <c r="C58" s="616">
        <v>434</v>
      </c>
      <c r="D58" s="616">
        <v>416</v>
      </c>
      <c r="E58" s="616">
        <v>18</v>
      </c>
      <c r="F58" s="616">
        <v>4.0999999999999996</v>
      </c>
      <c r="G58" s="616">
        <v>237</v>
      </c>
      <c r="H58" s="616">
        <v>228</v>
      </c>
      <c r="I58" s="616">
        <v>9</v>
      </c>
      <c r="J58" s="616">
        <v>197</v>
      </c>
      <c r="K58" s="616">
        <v>45.4</v>
      </c>
      <c r="L58" s="616">
        <v>188</v>
      </c>
      <c r="M58" s="616">
        <v>9</v>
      </c>
    </row>
    <row r="59" spans="1:13">
      <c r="A59" s="1432" t="s">
        <v>573</v>
      </c>
      <c r="B59" s="1433"/>
      <c r="C59" s="616">
        <v>508</v>
      </c>
      <c r="D59" s="616">
        <v>489</v>
      </c>
      <c r="E59" s="616">
        <v>19</v>
      </c>
      <c r="F59" s="616">
        <v>3.7</v>
      </c>
      <c r="G59" s="616">
        <v>342</v>
      </c>
      <c r="H59" s="616">
        <v>328</v>
      </c>
      <c r="I59" s="616">
        <v>14</v>
      </c>
      <c r="J59" s="616">
        <v>166</v>
      </c>
      <c r="K59" s="616">
        <v>32.700000000000003</v>
      </c>
      <c r="L59" s="616">
        <v>161</v>
      </c>
      <c r="M59" s="616">
        <v>5</v>
      </c>
    </row>
    <row r="60" spans="1:13">
      <c r="A60" s="1432" t="s">
        <v>7</v>
      </c>
      <c r="B60" s="1433"/>
      <c r="C60" s="616">
        <v>6134</v>
      </c>
      <c r="D60" s="616">
        <v>5826</v>
      </c>
      <c r="E60" s="616">
        <v>308</v>
      </c>
      <c r="F60" s="616">
        <v>5</v>
      </c>
      <c r="G60" s="616">
        <v>3629</v>
      </c>
      <c r="H60" s="616">
        <v>3467</v>
      </c>
      <c r="I60" s="616">
        <v>162</v>
      </c>
      <c r="J60" s="616">
        <v>2505</v>
      </c>
      <c r="K60" s="616">
        <v>40.799999999999997</v>
      </c>
      <c r="L60" s="616">
        <v>2359</v>
      </c>
      <c r="M60" s="616">
        <v>146</v>
      </c>
    </row>
    <row r="61" spans="1:13">
      <c r="A61" s="1436" t="s">
        <v>550</v>
      </c>
      <c r="B61" s="1436"/>
      <c r="C61" s="1436"/>
      <c r="D61" s="1436"/>
      <c r="E61" s="1436"/>
      <c r="F61" s="1436"/>
      <c r="G61" s="1436"/>
      <c r="H61" s="1436"/>
      <c r="I61" s="1436"/>
      <c r="J61" s="1436"/>
      <c r="K61" s="1436"/>
      <c r="L61" s="1436"/>
      <c r="M61" s="1436"/>
    </row>
    <row r="62" spans="1:13" ht="14.25" customHeight="1">
      <c r="A62" s="1432" t="s">
        <v>586</v>
      </c>
      <c r="B62" s="1433"/>
      <c r="C62" s="616">
        <v>3972</v>
      </c>
      <c r="D62" s="616">
        <v>3796</v>
      </c>
      <c r="E62" s="616">
        <v>176</v>
      </c>
      <c r="F62" s="616">
        <v>4.4000000000000004</v>
      </c>
      <c r="G62" s="616">
        <v>2528</v>
      </c>
      <c r="H62" s="616">
        <v>2438</v>
      </c>
      <c r="I62" s="616">
        <v>90</v>
      </c>
      <c r="J62" s="616">
        <v>1444</v>
      </c>
      <c r="K62" s="616">
        <v>36.4</v>
      </c>
      <c r="L62" s="616">
        <v>1358</v>
      </c>
      <c r="M62" s="616">
        <v>86</v>
      </c>
    </row>
    <row r="63" spans="1:13" ht="14.25" customHeight="1">
      <c r="A63" s="1432" t="s">
        <v>585</v>
      </c>
      <c r="B63" s="1433"/>
      <c r="C63" s="616">
        <v>118</v>
      </c>
      <c r="D63" s="616">
        <v>109</v>
      </c>
      <c r="E63" s="616">
        <v>9</v>
      </c>
      <c r="F63" s="616">
        <v>7.6</v>
      </c>
      <c r="G63" s="616">
        <v>105</v>
      </c>
      <c r="H63" s="616">
        <v>97</v>
      </c>
      <c r="I63" s="616">
        <v>8</v>
      </c>
      <c r="J63" s="616">
        <v>13</v>
      </c>
      <c r="K63" s="616">
        <v>11</v>
      </c>
      <c r="L63" s="616">
        <v>12</v>
      </c>
      <c r="M63" s="616" t="s">
        <v>67</v>
      </c>
    </row>
    <row r="64" spans="1:13" ht="14.25" customHeight="1">
      <c r="A64" s="1432" t="s">
        <v>584</v>
      </c>
      <c r="B64" s="1433"/>
      <c r="C64" s="616">
        <v>40</v>
      </c>
      <c r="D64" s="616">
        <v>35</v>
      </c>
      <c r="E64" s="616">
        <v>5</v>
      </c>
      <c r="F64" s="616">
        <f>E64/C64*100</f>
        <v>12.5</v>
      </c>
      <c r="G64" s="616">
        <v>19</v>
      </c>
      <c r="H64" s="616">
        <v>16</v>
      </c>
      <c r="I64" s="616">
        <v>3</v>
      </c>
      <c r="J64" s="616">
        <v>21</v>
      </c>
      <c r="K64" s="616">
        <v>52.5</v>
      </c>
      <c r="L64" s="616">
        <v>19</v>
      </c>
      <c r="M64" s="616" t="s">
        <v>67</v>
      </c>
    </row>
    <row r="65" spans="1:13" ht="14.25" customHeight="1">
      <c r="A65" s="1432" t="s">
        <v>583</v>
      </c>
      <c r="B65" s="1433"/>
      <c r="C65" s="616">
        <v>52</v>
      </c>
      <c r="D65" s="616">
        <v>42</v>
      </c>
      <c r="E65" s="616">
        <v>10</v>
      </c>
      <c r="F65" s="616">
        <v>19.2</v>
      </c>
      <c r="G65" s="616">
        <v>30</v>
      </c>
      <c r="H65" s="616">
        <v>27</v>
      </c>
      <c r="I65" s="616">
        <v>3</v>
      </c>
      <c r="J65" s="616">
        <v>22</v>
      </c>
      <c r="K65" s="616">
        <v>42.3</v>
      </c>
      <c r="L65" s="616">
        <v>15</v>
      </c>
      <c r="M65" s="616">
        <v>7</v>
      </c>
    </row>
    <row r="66" spans="1:13" ht="14.25" customHeight="1">
      <c r="A66" s="1432" t="s">
        <v>582</v>
      </c>
      <c r="B66" s="1433"/>
      <c r="C66" s="616">
        <v>24</v>
      </c>
      <c r="D66" s="616">
        <v>20</v>
      </c>
      <c r="E66" s="616">
        <v>4</v>
      </c>
      <c r="F66" s="616">
        <v>16.7</v>
      </c>
      <c r="G66" s="616" t="s">
        <v>67</v>
      </c>
      <c r="H66" s="616" t="s">
        <v>67</v>
      </c>
      <c r="I66" s="616" t="s">
        <v>124</v>
      </c>
      <c r="J66" s="616">
        <v>22</v>
      </c>
      <c r="K66" s="616">
        <v>91.7</v>
      </c>
      <c r="L66" s="616">
        <v>18</v>
      </c>
      <c r="M66" s="616">
        <v>4</v>
      </c>
    </row>
    <row r="67" spans="1:13" ht="14.25" customHeight="1">
      <c r="A67" s="1432" t="s">
        <v>581</v>
      </c>
      <c r="B67" s="1433"/>
      <c r="C67" s="616">
        <v>320</v>
      </c>
      <c r="D67" s="616">
        <v>289</v>
      </c>
      <c r="E67" s="616">
        <v>31</v>
      </c>
      <c r="F67" s="616">
        <v>9.6999999999999993</v>
      </c>
      <c r="G67" s="616">
        <v>167</v>
      </c>
      <c r="H67" s="616">
        <v>154</v>
      </c>
      <c r="I67" s="616">
        <v>13</v>
      </c>
      <c r="J67" s="616">
        <v>153</v>
      </c>
      <c r="K67" s="616">
        <v>47.8</v>
      </c>
      <c r="L67" s="616">
        <v>135</v>
      </c>
      <c r="M67" s="616">
        <v>18</v>
      </c>
    </row>
    <row r="68" spans="1:13" ht="14.25" customHeight="1">
      <c r="A68" s="1432" t="s">
        <v>580</v>
      </c>
      <c r="B68" s="1433"/>
      <c r="C68" s="616">
        <v>467</v>
      </c>
      <c r="D68" s="616">
        <v>454</v>
      </c>
      <c r="E68" s="616">
        <v>13</v>
      </c>
      <c r="F68" s="616">
        <v>2.8</v>
      </c>
      <c r="G68" s="616">
        <v>85</v>
      </c>
      <c r="H68" s="616">
        <v>83</v>
      </c>
      <c r="I68" s="616" t="s">
        <v>67</v>
      </c>
      <c r="J68" s="616">
        <v>382</v>
      </c>
      <c r="K68" s="616">
        <v>81.8</v>
      </c>
      <c r="L68" s="616">
        <v>371</v>
      </c>
      <c r="M68" s="616">
        <v>11</v>
      </c>
    </row>
    <row r="69" spans="1:13" ht="14.25" customHeight="1">
      <c r="A69" s="1432" t="s">
        <v>578</v>
      </c>
      <c r="B69" s="1433"/>
      <c r="C69" s="616">
        <v>140</v>
      </c>
      <c r="D69" s="616">
        <v>128</v>
      </c>
      <c r="E69" s="616">
        <v>12</v>
      </c>
      <c r="F69" s="616">
        <v>8.6</v>
      </c>
      <c r="G69" s="616">
        <v>60</v>
      </c>
      <c r="H69" s="616">
        <v>54</v>
      </c>
      <c r="I69" s="616">
        <v>6</v>
      </c>
      <c r="J69" s="616">
        <v>80</v>
      </c>
      <c r="K69" s="616">
        <v>57.1</v>
      </c>
      <c r="L69" s="616">
        <v>74</v>
      </c>
      <c r="M69" s="616">
        <v>6</v>
      </c>
    </row>
    <row r="70" spans="1:13" ht="14.25" customHeight="1">
      <c r="A70" s="1432" t="s">
        <v>577</v>
      </c>
      <c r="B70" s="1433"/>
      <c r="C70" s="616">
        <v>112</v>
      </c>
      <c r="D70" s="616">
        <v>109</v>
      </c>
      <c r="E70" s="616">
        <v>3</v>
      </c>
      <c r="F70" s="616">
        <v>2.7</v>
      </c>
      <c r="G70" s="616">
        <v>104</v>
      </c>
      <c r="H70" s="616">
        <v>101</v>
      </c>
      <c r="I70" s="616">
        <v>3</v>
      </c>
      <c r="J70" s="616">
        <v>8</v>
      </c>
      <c r="K70" s="616">
        <v>7.1</v>
      </c>
      <c r="L70" s="616">
        <v>8</v>
      </c>
      <c r="M70" s="616" t="s">
        <v>124</v>
      </c>
    </row>
    <row r="71" spans="1:13" ht="14.25" customHeight="1">
      <c r="A71" s="1432" t="s">
        <v>574</v>
      </c>
      <c r="B71" s="1433"/>
      <c r="C71" s="616">
        <v>471</v>
      </c>
      <c r="D71" s="616">
        <v>453</v>
      </c>
      <c r="E71" s="616">
        <v>18</v>
      </c>
      <c r="F71" s="616">
        <v>3.8</v>
      </c>
      <c r="G71" s="616">
        <v>264</v>
      </c>
      <c r="H71" s="616">
        <v>255</v>
      </c>
      <c r="I71" s="616">
        <v>9</v>
      </c>
      <c r="J71" s="616">
        <v>207</v>
      </c>
      <c r="K71" s="616">
        <v>43.9</v>
      </c>
      <c r="L71" s="616">
        <v>198</v>
      </c>
      <c r="M71" s="616">
        <v>9</v>
      </c>
    </row>
    <row r="72" spans="1:13" ht="14.25" customHeight="1">
      <c r="A72" s="1432" t="s">
        <v>573</v>
      </c>
      <c r="B72" s="1433"/>
      <c r="C72" s="616">
        <v>462</v>
      </c>
      <c r="D72" s="616">
        <v>451</v>
      </c>
      <c r="E72" s="616">
        <v>11</v>
      </c>
      <c r="F72" s="616" t="s">
        <v>67</v>
      </c>
      <c r="G72" s="616">
        <v>304</v>
      </c>
      <c r="H72" s="616">
        <v>298</v>
      </c>
      <c r="I72" s="616">
        <v>6</v>
      </c>
      <c r="J72" s="616">
        <v>158</v>
      </c>
      <c r="K72" s="616">
        <v>34.200000000000003</v>
      </c>
      <c r="L72" s="616">
        <v>153</v>
      </c>
      <c r="M72" s="616">
        <v>5</v>
      </c>
    </row>
    <row r="73" spans="1:13" ht="14.25" customHeight="1">
      <c r="A73" s="1432" t="s">
        <v>7</v>
      </c>
      <c r="B73" s="1433"/>
      <c r="C73" s="616">
        <v>6178</v>
      </c>
      <c r="D73" s="616">
        <v>5886</v>
      </c>
      <c r="E73" s="616">
        <v>292</v>
      </c>
      <c r="F73" s="616">
        <v>4.7</v>
      </c>
      <c r="G73" s="616">
        <v>3668</v>
      </c>
      <c r="H73" s="616">
        <v>3525</v>
      </c>
      <c r="I73" s="616">
        <v>143</v>
      </c>
      <c r="J73" s="616">
        <v>2510</v>
      </c>
      <c r="K73" s="616">
        <v>40.6</v>
      </c>
      <c r="L73" s="616">
        <v>2361</v>
      </c>
      <c r="M73" s="616">
        <v>149</v>
      </c>
    </row>
    <row r="74" spans="1:13">
      <c r="A74" s="1436" t="s">
        <v>549</v>
      </c>
      <c r="B74" s="1436"/>
      <c r="C74" s="1436"/>
      <c r="D74" s="1436"/>
      <c r="E74" s="1436"/>
      <c r="F74" s="1436"/>
      <c r="G74" s="1436"/>
      <c r="H74" s="1436"/>
      <c r="I74" s="1436"/>
      <c r="J74" s="1436"/>
      <c r="K74" s="1436"/>
      <c r="L74" s="1436"/>
      <c r="M74" s="1436"/>
    </row>
    <row r="75" spans="1:13">
      <c r="A75" s="1432" t="s">
        <v>586</v>
      </c>
      <c r="B75" s="1433"/>
      <c r="C75" s="616">
        <v>4073</v>
      </c>
      <c r="D75" s="616">
        <v>3923</v>
      </c>
      <c r="E75" s="616">
        <v>150</v>
      </c>
      <c r="F75" s="616">
        <v>3.7</v>
      </c>
      <c r="G75" s="616">
        <v>2575</v>
      </c>
      <c r="H75" s="616">
        <v>2493</v>
      </c>
      <c r="I75" s="616">
        <v>82</v>
      </c>
      <c r="J75" s="616">
        <v>1498</v>
      </c>
      <c r="K75" s="616">
        <v>36.799999999999997</v>
      </c>
      <c r="L75" s="616">
        <v>1430</v>
      </c>
      <c r="M75" s="616">
        <v>68</v>
      </c>
    </row>
    <row r="76" spans="1:13">
      <c r="A76" s="1432" t="s">
        <v>585</v>
      </c>
      <c r="B76" s="1433"/>
      <c r="C76" s="616">
        <v>130</v>
      </c>
      <c r="D76" s="616">
        <v>111</v>
      </c>
      <c r="E76" s="616">
        <v>19</v>
      </c>
      <c r="F76" s="616">
        <v>14.6</v>
      </c>
      <c r="G76" s="616">
        <v>118</v>
      </c>
      <c r="H76" s="616">
        <v>99</v>
      </c>
      <c r="I76" s="616">
        <v>19</v>
      </c>
      <c r="J76" s="616">
        <v>12</v>
      </c>
      <c r="K76" s="616">
        <v>9.1999999999999993</v>
      </c>
      <c r="L76" s="616">
        <v>12</v>
      </c>
      <c r="M76" s="616" t="s">
        <v>124</v>
      </c>
    </row>
    <row r="77" spans="1:13">
      <c r="A77" s="1432" t="s">
        <v>584</v>
      </c>
      <c r="B77" s="1433"/>
      <c r="C77" s="616">
        <v>18</v>
      </c>
      <c r="D77" s="616">
        <v>13</v>
      </c>
      <c r="E77" s="616">
        <v>5</v>
      </c>
      <c r="F77" s="616">
        <v>27.8</v>
      </c>
      <c r="G77" s="616">
        <v>14</v>
      </c>
      <c r="H77" s="616">
        <v>9</v>
      </c>
      <c r="I77" s="616">
        <v>5</v>
      </c>
      <c r="J77" s="616">
        <v>4</v>
      </c>
      <c r="K77" s="616">
        <v>22.2</v>
      </c>
      <c r="L77" s="616">
        <v>4</v>
      </c>
      <c r="M77" s="616" t="s">
        <v>124</v>
      </c>
    </row>
    <row r="78" spans="1:13">
      <c r="A78" s="1432" t="s">
        <v>583</v>
      </c>
      <c r="B78" s="1433"/>
      <c r="C78" s="616">
        <v>59</v>
      </c>
      <c r="D78" s="616">
        <v>47</v>
      </c>
      <c r="E78" s="616">
        <v>12</v>
      </c>
      <c r="F78" s="616">
        <v>20.3</v>
      </c>
      <c r="G78" s="616">
        <v>41</v>
      </c>
      <c r="H78" s="616">
        <v>34</v>
      </c>
      <c r="I78" s="616">
        <v>7</v>
      </c>
      <c r="J78" s="616">
        <v>18</v>
      </c>
      <c r="K78" s="616">
        <v>30.5</v>
      </c>
      <c r="L78" s="616">
        <v>13</v>
      </c>
      <c r="M78" s="616">
        <v>5</v>
      </c>
    </row>
    <row r="79" spans="1:13">
      <c r="A79" s="1432" t="s">
        <v>582</v>
      </c>
      <c r="B79" s="1433"/>
      <c r="C79" s="616">
        <v>43</v>
      </c>
      <c r="D79" s="616">
        <v>34</v>
      </c>
      <c r="E79" s="616">
        <v>9</v>
      </c>
      <c r="F79" s="616">
        <v>20.9</v>
      </c>
      <c r="G79" s="616">
        <v>12</v>
      </c>
      <c r="H79" s="616">
        <v>9</v>
      </c>
      <c r="I79" s="616">
        <v>3</v>
      </c>
      <c r="J79" s="616">
        <v>31</v>
      </c>
      <c r="K79" s="616">
        <v>72.099999999999994</v>
      </c>
      <c r="L79" s="616">
        <v>25</v>
      </c>
      <c r="M79" s="616">
        <v>6</v>
      </c>
    </row>
    <row r="80" spans="1:13">
      <c r="A80" s="1432" t="s">
        <v>581</v>
      </c>
      <c r="B80" s="1433"/>
      <c r="C80" s="616">
        <v>352</v>
      </c>
      <c r="D80" s="616">
        <v>320</v>
      </c>
      <c r="E80" s="616">
        <v>32</v>
      </c>
      <c r="F80" s="616">
        <v>9.1</v>
      </c>
      <c r="G80" s="616">
        <v>170</v>
      </c>
      <c r="H80" s="616">
        <v>156</v>
      </c>
      <c r="I80" s="616">
        <v>14</v>
      </c>
      <c r="J80" s="616">
        <v>182</v>
      </c>
      <c r="K80" s="616">
        <v>51.7</v>
      </c>
      <c r="L80" s="616">
        <v>164</v>
      </c>
      <c r="M80" s="616">
        <v>18</v>
      </c>
    </row>
    <row r="81" spans="1:13">
      <c r="A81" s="1432" t="s">
        <v>580</v>
      </c>
      <c r="B81" s="1433"/>
      <c r="C81" s="616">
        <v>382</v>
      </c>
      <c r="D81" s="616">
        <v>374</v>
      </c>
      <c r="E81" s="616">
        <v>8</v>
      </c>
      <c r="F81" s="616">
        <v>2.1</v>
      </c>
      <c r="G81" s="616">
        <v>57</v>
      </c>
      <c r="H81" s="616">
        <v>56</v>
      </c>
      <c r="I81" s="616" t="s">
        <v>67</v>
      </c>
      <c r="J81" s="616">
        <v>325</v>
      </c>
      <c r="K81" s="616">
        <v>85.1</v>
      </c>
      <c r="L81" s="616">
        <v>318</v>
      </c>
      <c r="M81" s="616">
        <v>7</v>
      </c>
    </row>
    <row r="82" spans="1:13">
      <c r="A82" s="1432" t="s">
        <v>578</v>
      </c>
      <c r="B82" s="1433"/>
      <c r="C82" s="616">
        <v>135</v>
      </c>
      <c r="D82" s="616">
        <v>115</v>
      </c>
      <c r="E82" s="616">
        <v>20</v>
      </c>
      <c r="F82" s="616">
        <v>14.8</v>
      </c>
      <c r="G82" s="616">
        <v>52</v>
      </c>
      <c r="H82" s="616">
        <v>45</v>
      </c>
      <c r="I82" s="616">
        <v>7</v>
      </c>
      <c r="J82" s="616">
        <v>83</v>
      </c>
      <c r="K82" s="616">
        <v>61.5</v>
      </c>
      <c r="L82" s="616">
        <v>70</v>
      </c>
      <c r="M82" s="616">
        <v>13</v>
      </c>
    </row>
    <row r="83" spans="1:13">
      <c r="A83" s="1432" t="s">
        <v>577</v>
      </c>
      <c r="B83" s="1433"/>
      <c r="C83" s="616">
        <v>110</v>
      </c>
      <c r="D83" s="616">
        <v>107</v>
      </c>
      <c r="E83" s="616">
        <v>3</v>
      </c>
      <c r="F83" s="616">
        <v>2.7</v>
      </c>
      <c r="G83" s="616">
        <v>91</v>
      </c>
      <c r="H83" s="616">
        <v>89</v>
      </c>
      <c r="I83" s="616">
        <v>2</v>
      </c>
      <c r="J83" s="616">
        <v>19</v>
      </c>
      <c r="K83" s="616">
        <v>17.3</v>
      </c>
      <c r="L83" s="616">
        <v>18</v>
      </c>
      <c r="M83" s="616" t="s">
        <v>67</v>
      </c>
    </row>
    <row r="84" spans="1:13">
      <c r="A84" s="1432" t="s">
        <v>574</v>
      </c>
      <c r="B84" s="1433"/>
      <c r="C84" s="616">
        <v>439</v>
      </c>
      <c r="D84" s="616">
        <v>421</v>
      </c>
      <c r="E84" s="616">
        <v>18</v>
      </c>
      <c r="F84" s="616">
        <v>4.0999999999999996</v>
      </c>
      <c r="G84" s="616">
        <v>230</v>
      </c>
      <c r="H84" s="616">
        <v>221</v>
      </c>
      <c r="I84" s="616">
        <v>9</v>
      </c>
      <c r="J84" s="616">
        <v>209</v>
      </c>
      <c r="K84" s="616">
        <v>47.6</v>
      </c>
      <c r="L84" s="616">
        <v>200</v>
      </c>
      <c r="M84" s="616">
        <v>9</v>
      </c>
    </row>
    <row r="85" spans="1:13">
      <c r="A85" s="1432" t="s">
        <v>573</v>
      </c>
      <c r="B85" s="1433"/>
      <c r="C85" s="616">
        <v>480</v>
      </c>
      <c r="D85" s="616">
        <v>462</v>
      </c>
      <c r="E85" s="616">
        <v>18</v>
      </c>
      <c r="F85" s="616">
        <v>3.8</v>
      </c>
      <c r="G85" s="616">
        <v>299</v>
      </c>
      <c r="H85" s="616">
        <v>286</v>
      </c>
      <c r="I85" s="616">
        <v>13</v>
      </c>
      <c r="J85" s="616">
        <v>181</v>
      </c>
      <c r="K85" s="616">
        <v>37.700000000000003</v>
      </c>
      <c r="L85" s="616">
        <v>176</v>
      </c>
      <c r="M85" s="616">
        <v>5</v>
      </c>
    </row>
    <row r="86" spans="1:13">
      <c r="A86" s="1432" t="s">
        <v>7</v>
      </c>
      <c r="B86" s="1433"/>
      <c r="C86" s="616">
        <v>6221</v>
      </c>
      <c r="D86" s="616">
        <v>5927</v>
      </c>
      <c r="E86" s="616">
        <v>294</v>
      </c>
      <c r="F86" s="616">
        <v>4.7</v>
      </c>
      <c r="G86" s="616">
        <v>3659</v>
      </c>
      <c r="H86" s="616">
        <v>3497</v>
      </c>
      <c r="I86" s="616">
        <v>162</v>
      </c>
      <c r="J86" s="616">
        <v>2562</v>
      </c>
      <c r="K86" s="616">
        <v>41.2</v>
      </c>
      <c r="L86" s="616">
        <v>2430</v>
      </c>
      <c r="M86" s="616">
        <v>132</v>
      </c>
    </row>
    <row r="87" spans="1:13">
      <c r="A87" s="1436" t="s">
        <v>548</v>
      </c>
      <c r="B87" s="1436"/>
      <c r="C87" s="1436"/>
      <c r="D87" s="1436"/>
      <c r="E87" s="1436"/>
      <c r="F87" s="1436"/>
      <c r="G87" s="1436"/>
      <c r="H87" s="1436"/>
      <c r="I87" s="1436"/>
      <c r="J87" s="1436"/>
      <c r="K87" s="1436"/>
      <c r="L87" s="1436"/>
      <c r="M87" s="1436"/>
    </row>
    <row r="88" spans="1:13">
      <c r="A88" s="1432" t="s">
        <v>586</v>
      </c>
      <c r="B88" s="1433"/>
      <c r="C88" s="616">
        <v>4183</v>
      </c>
      <c r="D88" s="616">
        <v>4051</v>
      </c>
      <c r="E88" s="616">
        <v>132</v>
      </c>
      <c r="F88" s="616">
        <v>3.2</v>
      </c>
      <c r="G88" s="616">
        <v>2614</v>
      </c>
      <c r="H88" s="616">
        <v>2539</v>
      </c>
      <c r="I88" s="616">
        <v>75</v>
      </c>
      <c r="J88" s="616">
        <v>1569</v>
      </c>
      <c r="K88" s="616">
        <v>37.5</v>
      </c>
      <c r="L88" s="616">
        <v>1512</v>
      </c>
      <c r="M88" s="616">
        <v>57</v>
      </c>
    </row>
    <row r="89" spans="1:13">
      <c r="A89" s="1432" t="s">
        <v>585</v>
      </c>
      <c r="B89" s="1433"/>
      <c r="C89" s="616">
        <v>159</v>
      </c>
      <c r="D89" s="616">
        <v>145</v>
      </c>
      <c r="E89" s="616">
        <v>14</v>
      </c>
      <c r="F89" s="616">
        <v>8.8000000000000007</v>
      </c>
      <c r="G89" s="616">
        <v>136</v>
      </c>
      <c r="H89" s="616">
        <v>122</v>
      </c>
      <c r="I89" s="616">
        <v>14</v>
      </c>
      <c r="J89" s="616">
        <v>23</v>
      </c>
      <c r="K89" s="616">
        <v>14.5</v>
      </c>
      <c r="L89" s="616">
        <v>23</v>
      </c>
      <c r="M89" s="616" t="s">
        <v>124</v>
      </c>
    </row>
    <row r="90" spans="1:13">
      <c r="A90" s="1432" t="s">
        <v>584</v>
      </c>
      <c r="B90" s="1433"/>
      <c r="C90" s="616">
        <v>21</v>
      </c>
      <c r="D90" s="616">
        <v>20</v>
      </c>
      <c r="E90" s="616" t="s">
        <v>67</v>
      </c>
      <c r="F90" s="616">
        <v>4.8</v>
      </c>
      <c r="G90" s="616">
        <v>18</v>
      </c>
      <c r="H90" s="616">
        <v>17</v>
      </c>
      <c r="I90" s="616" t="s">
        <v>67</v>
      </c>
      <c r="J90" s="616">
        <v>3</v>
      </c>
      <c r="K90" s="616">
        <v>14.3</v>
      </c>
      <c r="L90" s="616">
        <v>3</v>
      </c>
      <c r="M90" s="616" t="s">
        <v>124</v>
      </c>
    </row>
    <row r="91" spans="1:13">
      <c r="A91" s="1432" t="s">
        <v>583</v>
      </c>
      <c r="B91" s="1433"/>
      <c r="C91" s="616">
        <v>64</v>
      </c>
      <c r="D91" s="616">
        <v>56</v>
      </c>
      <c r="E91" s="616">
        <v>8</v>
      </c>
      <c r="F91" s="616">
        <f>E91/C91*100</f>
        <v>12.5</v>
      </c>
      <c r="G91" s="616">
        <v>41</v>
      </c>
      <c r="H91" s="616">
        <v>35</v>
      </c>
      <c r="I91" s="616">
        <v>6</v>
      </c>
      <c r="J91" s="616">
        <v>23</v>
      </c>
      <c r="K91" s="616">
        <v>35.9</v>
      </c>
      <c r="L91" s="616">
        <v>21</v>
      </c>
      <c r="M91" s="616" t="s">
        <v>67</v>
      </c>
    </row>
    <row r="92" spans="1:13">
      <c r="A92" s="1432" t="s">
        <v>582</v>
      </c>
      <c r="B92" s="1433"/>
      <c r="C92" s="616">
        <v>30</v>
      </c>
      <c r="D92" s="616">
        <v>27</v>
      </c>
      <c r="E92" s="616">
        <v>3</v>
      </c>
      <c r="F92" s="616">
        <f>E92/C92*100</f>
        <v>10</v>
      </c>
      <c r="G92" s="616">
        <v>3</v>
      </c>
      <c r="H92" s="616">
        <v>3</v>
      </c>
      <c r="I92" s="616" t="s">
        <v>124</v>
      </c>
      <c r="J92" s="616">
        <v>27</v>
      </c>
      <c r="K92" s="616">
        <v>90</v>
      </c>
      <c r="L92" s="616">
        <v>24</v>
      </c>
      <c r="M92" s="616">
        <v>3</v>
      </c>
    </row>
    <row r="93" spans="1:13">
      <c r="A93" s="1432" t="s">
        <v>581</v>
      </c>
      <c r="B93" s="1433"/>
      <c r="C93" s="616">
        <v>384</v>
      </c>
      <c r="D93" s="616">
        <v>357</v>
      </c>
      <c r="E93" s="616">
        <v>27</v>
      </c>
      <c r="F93" s="616">
        <v>7</v>
      </c>
      <c r="G93" s="616">
        <v>197</v>
      </c>
      <c r="H93" s="616">
        <v>186</v>
      </c>
      <c r="I93" s="616">
        <v>11</v>
      </c>
      <c r="J93" s="616">
        <v>187</v>
      </c>
      <c r="K93" s="616">
        <v>48.7</v>
      </c>
      <c r="L93" s="616">
        <v>171</v>
      </c>
      <c r="M93" s="616">
        <v>16</v>
      </c>
    </row>
    <row r="94" spans="1:13">
      <c r="A94" s="1432" t="s">
        <v>580</v>
      </c>
      <c r="B94" s="1433"/>
      <c r="C94" s="616">
        <v>401</v>
      </c>
      <c r="D94" s="616">
        <v>387</v>
      </c>
      <c r="E94" s="616">
        <v>14</v>
      </c>
      <c r="F94" s="616">
        <v>3.5</v>
      </c>
      <c r="G94" s="616">
        <v>29</v>
      </c>
      <c r="H94" s="616">
        <v>29</v>
      </c>
      <c r="I94" s="616" t="s">
        <v>124</v>
      </c>
      <c r="J94" s="616">
        <v>372</v>
      </c>
      <c r="K94" s="616">
        <v>92.8</v>
      </c>
      <c r="L94" s="616">
        <v>358</v>
      </c>
      <c r="M94" s="616">
        <v>14</v>
      </c>
    </row>
    <row r="95" spans="1:13">
      <c r="A95" s="1432" t="s">
        <v>578</v>
      </c>
      <c r="B95" s="1433"/>
      <c r="C95" s="616">
        <v>139</v>
      </c>
      <c r="D95" s="616">
        <v>116</v>
      </c>
      <c r="E95" s="616">
        <v>23</v>
      </c>
      <c r="F95" s="616">
        <v>16.5</v>
      </c>
      <c r="G95" s="616">
        <v>54</v>
      </c>
      <c r="H95" s="616">
        <v>49</v>
      </c>
      <c r="I95" s="616">
        <v>5</v>
      </c>
      <c r="J95" s="616">
        <v>85</v>
      </c>
      <c r="K95" s="616">
        <v>61.2</v>
      </c>
      <c r="L95" s="616">
        <v>67</v>
      </c>
      <c r="M95" s="616">
        <v>18</v>
      </c>
    </row>
    <row r="96" spans="1:13">
      <c r="A96" s="1432" t="s">
        <v>577</v>
      </c>
      <c r="B96" s="1433"/>
      <c r="C96" s="616">
        <v>93</v>
      </c>
      <c r="D96" s="616">
        <v>89</v>
      </c>
      <c r="E96" s="616">
        <v>4</v>
      </c>
      <c r="F96" s="616">
        <v>4.3</v>
      </c>
      <c r="G96" s="616">
        <v>84</v>
      </c>
      <c r="H96" s="616">
        <v>82</v>
      </c>
      <c r="I96" s="616" t="s">
        <v>67</v>
      </c>
      <c r="J96" s="616">
        <v>9</v>
      </c>
      <c r="K96" s="616">
        <v>9.6999999999999993</v>
      </c>
      <c r="L96" s="616">
        <v>7</v>
      </c>
      <c r="M96" s="616" t="s">
        <v>67</v>
      </c>
    </row>
    <row r="97" spans="1:13">
      <c r="A97" s="1432" t="s">
        <v>574</v>
      </c>
      <c r="B97" s="1433"/>
      <c r="C97" s="616">
        <v>390</v>
      </c>
      <c r="D97" s="616">
        <v>378</v>
      </c>
      <c r="E97" s="616">
        <v>12</v>
      </c>
      <c r="F97" s="616">
        <v>3.1</v>
      </c>
      <c r="G97" s="616">
        <v>234</v>
      </c>
      <c r="H97" s="616">
        <v>226</v>
      </c>
      <c r="I97" s="616">
        <v>8</v>
      </c>
      <c r="J97" s="616">
        <v>156</v>
      </c>
      <c r="K97" s="616">
        <v>40</v>
      </c>
      <c r="L97" s="616">
        <v>152</v>
      </c>
      <c r="M97" s="616">
        <v>4</v>
      </c>
    </row>
    <row r="98" spans="1:13">
      <c r="A98" s="1432" t="s">
        <v>573</v>
      </c>
      <c r="B98" s="1433"/>
      <c r="C98" s="616">
        <v>503</v>
      </c>
      <c r="D98" s="616">
        <v>481</v>
      </c>
      <c r="E98" s="616">
        <v>22</v>
      </c>
      <c r="F98" s="616">
        <v>4.4000000000000004</v>
      </c>
      <c r="G98" s="616">
        <v>317</v>
      </c>
      <c r="H98" s="616">
        <v>300</v>
      </c>
      <c r="I98" s="616">
        <v>17</v>
      </c>
      <c r="J98" s="616">
        <v>186</v>
      </c>
      <c r="K98" s="616">
        <v>37</v>
      </c>
      <c r="L98" s="616">
        <v>181</v>
      </c>
      <c r="M98" s="616">
        <v>5</v>
      </c>
    </row>
    <row r="99" spans="1:13">
      <c r="A99" s="1432" t="s">
        <v>7</v>
      </c>
      <c r="B99" s="1433"/>
      <c r="C99" s="616">
        <v>6367</v>
      </c>
      <c r="D99" s="616">
        <v>6107</v>
      </c>
      <c r="E99" s="616">
        <v>260</v>
      </c>
      <c r="F99" s="616">
        <v>4.0999999999999996</v>
      </c>
      <c r="G99" s="616">
        <v>3727</v>
      </c>
      <c r="H99" s="616">
        <v>3588</v>
      </c>
      <c r="I99" s="616">
        <v>139</v>
      </c>
      <c r="J99" s="616">
        <v>2640</v>
      </c>
      <c r="K99" s="616">
        <v>41.5</v>
      </c>
      <c r="L99" s="616">
        <v>2519</v>
      </c>
      <c r="M99" s="616">
        <v>121</v>
      </c>
    </row>
    <row r="100" spans="1:13">
      <c r="A100" s="1436" t="s">
        <v>547</v>
      </c>
      <c r="B100" s="1436"/>
      <c r="C100" s="1436"/>
      <c r="D100" s="1436"/>
      <c r="E100" s="1436"/>
      <c r="F100" s="1436"/>
      <c r="G100" s="1436"/>
      <c r="H100" s="1436"/>
      <c r="I100" s="1436"/>
      <c r="J100" s="1436"/>
      <c r="K100" s="1436"/>
      <c r="L100" s="1436"/>
      <c r="M100" s="1436"/>
    </row>
    <row r="101" spans="1:13">
      <c r="A101" s="1432" t="s">
        <v>586</v>
      </c>
      <c r="B101" s="1433"/>
      <c r="C101" s="616">
        <v>4121</v>
      </c>
      <c r="D101" s="616">
        <v>3997</v>
      </c>
      <c r="E101" s="616">
        <v>124</v>
      </c>
      <c r="F101" s="616">
        <v>3</v>
      </c>
      <c r="G101" s="616">
        <v>2559</v>
      </c>
      <c r="H101" s="616">
        <v>2492</v>
      </c>
      <c r="I101" s="616">
        <v>67</v>
      </c>
      <c r="J101" s="616">
        <v>1562</v>
      </c>
      <c r="K101" s="616">
        <v>37.9</v>
      </c>
      <c r="L101" s="616">
        <v>1505</v>
      </c>
      <c r="M101" s="616">
        <v>57</v>
      </c>
    </row>
    <row r="102" spans="1:13">
      <c r="A102" s="1432" t="s">
        <v>585</v>
      </c>
      <c r="B102" s="1433"/>
      <c r="C102" s="616">
        <v>161</v>
      </c>
      <c r="D102" s="616">
        <v>153</v>
      </c>
      <c r="E102" s="616">
        <v>8</v>
      </c>
      <c r="F102" s="616">
        <v>5</v>
      </c>
      <c r="G102" s="616">
        <v>138</v>
      </c>
      <c r="H102" s="616">
        <v>131</v>
      </c>
      <c r="I102" s="616">
        <v>7</v>
      </c>
      <c r="J102" s="616">
        <v>23</v>
      </c>
      <c r="K102" s="616">
        <v>14.3</v>
      </c>
      <c r="L102" s="616">
        <v>22</v>
      </c>
      <c r="M102" s="616" t="s">
        <v>67</v>
      </c>
    </row>
    <row r="103" spans="1:13">
      <c r="A103" s="1432" t="s">
        <v>584</v>
      </c>
      <c r="B103" s="1433"/>
      <c r="C103" s="616" t="s">
        <v>124</v>
      </c>
      <c r="D103" s="616" t="s">
        <v>124</v>
      </c>
      <c r="E103" s="616" t="s">
        <v>124</v>
      </c>
      <c r="F103" s="616" t="s">
        <v>124</v>
      </c>
      <c r="G103" s="616" t="s">
        <v>124</v>
      </c>
      <c r="H103" s="616" t="s">
        <v>124</v>
      </c>
      <c r="I103" s="616" t="s">
        <v>124</v>
      </c>
      <c r="J103" s="616" t="s">
        <v>124</v>
      </c>
      <c r="K103" s="616" t="s">
        <v>124</v>
      </c>
      <c r="L103" s="616" t="s">
        <v>124</v>
      </c>
      <c r="M103" s="616" t="s">
        <v>124</v>
      </c>
    </row>
    <row r="104" spans="1:13">
      <c r="A104" s="1432" t="s">
        <v>583</v>
      </c>
      <c r="B104" s="1433"/>
      <c r="C104" s="616">
        <v>87</v>
      </c>
      <c r="D104" s="616">
        <v>71</v>
      </c>
      <c r="E104" s="616">
        <v>16</v>
      </c>
      <c r="F104" s="616">
        <v>18.399999999999999</v>
      </c>
      <c r="G104" s="616">
        <v>65</v>
      </c>
      <c r="H104" s="616">
        <v>53</v>
      </c>
      <c r="I104" s="616">
        <v>12</v>
      </c>
      <c r="J104" s="616">
        <v>22</v>
      </c>
      <c r="K104" s="616">
        <v>25.3</v>
      </c>
      <c r="L104" s="616">
        <v>18</v>
      </c>
      <c r="M104" s="616">
        <v>4</v>
      </c>
    </row>
    <row r="105" spans="1:13">
      <c r="A105" s="1432" t="s">
        <v>582</v>
      </c>
      <c r="B105" s="1433"/>
      <c r="C105" s="616">
        <v>28</v>
      </c>
      <c r="D105" s="616">
        <v>24</v>
      </c>
      <c r="E105" s="616">
        <v>4</v>
      </c>
      <c r="F105" s="616">
        <v>14.3</v>
      </c>
      <c r="G105" s="616">
        <v>6</v>
      </c>
      <c r="H105" s="616">
        <v>6</v>
      </c>
      <c r="I105" s="616" t="s">
        <v>124</v>
      </c>
      <c r="J105" s="616">
        <v>22</v>
      </c>
      <c r="K105" s="616">
        <v>78.599999999999994</v>
      </c>
      <c r="L105" s="616">
        <v>18</v>
      </c>
      <c r="M105" s="616">
        <v>4</v>
      </c>
    </row>
    <row r="106" spans="1:13">
      <c r="A106" s="1432" t="s">
        <v>581</v>
      </c>
      <c r="B106" s="1433"/>
      <c r="C106" s="616">
        <v>412</v>
      </c>
      <c r="D106" s="616">
        <v>387</v>
      </c>
      <c r="E106" s="616">
        <v>25</v>
      </c>
      <c r="F106" s="616">
        <v>6.1</v>
      </c>
      <c r="G106" s="616">
        <v>217</v>
      </c>
      <c r="H106" s="616">
        <v>208</v>
      </c>
      <c r="I106" s="616">
        <v>9</v>
      </c>
      <c r="J106" s="616">
        <v>195</v>
      </c>
      <c r="K106" s="616">
        <v>47.3</v>
      </c>
      <c r="L106" s="616">
        <v>179</v>
      </c>
      <c r="M106" s="616">
        <v>16</v>
      </c>
    </row>
    <row r="107" spans="1:13">
      <c r="A107" s="1432" t="s">
        <v>580</v>
      </c>
      <c r="B107" s="1433"/>
      <c r="C107" s="616">
        <v>464</v>
      </c>
      <c r="D107" s="616">
        <v>450</v>
      </c>
      <c r="E107" s="616">
        <v>14</v>
      </c>
      <c r="F107" s="616">
        <v>3</v>
      </c>
      <c r="G107" s="616">
        <v>40</v>
      </c>
      <c r="H107" s="616">
        <v>39</v>
      </c>
      <c r="I107" s="616" t="s">
        <v>67</v>
      </c>
      <c r="J107" s="616">
        <v>424</v>
      </c>
      <c r="K107" s="616">
        <v>91.4</v>
      </c>
      <c r="L107" s="616">
        <v>411</v>
      </c>
      <c r="M107" s="616">
        <v>13</v>
      </c>
    </row>
    <row r="108" spans="1:13">
      <c r="A108" s="1432" t="s">
        <v>578</v>
      </c>
      <c r="B108" s="1433"/>
      <c r="C108" s="616">
        <v>117</v>
      </c>
      <c r="D108" s="616">
        <v>90</v>
      </c>
      <c r="E108" s="616">
        <v>27</v>
      </c>
      <c r="F108" s="616">
        <v>23.1</v>
      </c>
      <c r="G108" s="616">
        <v>49</v>
      </c>
      <c r="H108" s="616">
        <v>41</v>
      </c>
      <c r="I108" s="616">
        <v>8</v>
      </c>
      <c r="J108" s="616">
        <v>68</v>
      </c>
      <c r="K108" s="616">
        <v>58.1</v>
      </c>
      <c r="L108" s="616">
        <v>49</v>
      </c>
      <c r="M108" s="616">
        <v>19</v>
      </c>
    </row>
    <row r="109" spans="1:13">
      <c r="A109" s="1432" t="s">
        <v>577</v>
      </c>
      <c r="B109" s="1433"/>
      <c r="C109" s="616">
        <v>68</v>
      </c>
      <c r="D109" s="616">
        <v>66</v>
      </c>
      <c r="E109" s="616" t="s">
        <v>67</v>
      </c>
      <c r="F109" s="616">
        <v>2.9</v>
      </c>
      <c r="G109" s="616">
        <v>51</v>
      </c>
      <c r="H109" s="616">
        <v>50</v>
      </c>
      <c r="I109" s="616" t="s">
        <v>67</v>
      </c>
      <c r="J109" s="616">
        <v>17</v>
      </c>
      <c r="K109" s="616">
        <v>25</v>
      </c>
      <c r="L109" s="616">
        <v>16</v>
      </c>
      <c r="M109" s="616" t="s">
        <v>67</v>
      </c>
    </row>
    <row r="110" spans="1:13">
      <c r="A110" s="1432" t="s">
        <v>574</v>
      </c>
      <c r="B110" s="1433"/>
      <c r="C110" s="616">
        <v>348</v>
      </c>
      <c r="D110" s="616">
        <v>335</v>
      </c>
      <c r="E110" s="616">
        <v>13</v>
      </c>
      <c r="F110" s="616">
        <v>3.7</v>
      </c>
      <c r="G110" s="616">
        <v>201</v>
      </c>
      <c r="H110" s="616">
        <v>192</v>
      </c>
      <c r="I110" s="616">
        <v>9</v>
      </c>
      <c r="J110" s="616">
        <v>147</v>
      </c>
      <c r="K110" s="616">
        <v>42.2</v>
      </c>
      <c r="L110" s="616">
        <v>143</v>
      </c>
      <c r="M110" s="616">
        <v>4</v>
      </c>
    </row>
    <row r="111" spans="1:13">
      <c r="A111" s="1432" t="s">
        <v>573</v>
      </c>
      <c r="B111" s="1433"/>
      <c r="C111" s="616">
        <v>576</v>
      </c>
      <c r="D111" s="616">
        <v>547</v>
      </c>
      <c r="E111" s="616">
        <v>29</v>
      </c>
      <c r="F111" s="616">
        <v>5</v>
      </c>
      <c r="G111" s="616">
        <v>380</v>
      </c>
      <c r="H111" s="616">
        <v>360</v>
      </c>
      <c r="I111" s="616">
        <v>20</v>
      </c>
      <c r="J111" s="616">
        <v>196</v>
      </c>
      <c r="K111" s="616">
        <v>34</v>
      </c>
      <c r="L111" s="616">
        <v>187</v>
      </c>
      <c r="M111" s="616">
        <v>9</v>
      </c>
    </row>
    <row r="112" spans="1:13">
      <c r="A112" s="1432" t="s">
        <v>7</v>
      </c>
      <c r="B112" s="1433"/>
      <c r="C112" s="616">
        <v>6382</v>
      </c>
      <c r="D112" s="616">
        <v>6120</v>
      </c>
      <c r="E112" s="616">
        <v>262</v>
      </c>
      <c r="F112" s="616">
        <v>4.0999999999999996</v>
      </c>
      <c r="G112" s="616">
        <v>3706</v>
      </c>
      <c r="H112" s="616">
        <v>3572</v>
      </c>
      <c r="I112" s="616">
        <v>134</v>
      </c>
      <c r="J112" s="616">
        <v>2676</v>
      </c>
      <c r="K112" s="616">
        <v>41.9</v>
      </c>
      <c r="L112" s="616">
        <v>2548</v>
      </c>
      <c r="M112" s="616">
        <v>128</v>
      </c>
    </row>
    <row r="113" spans="1:1" s="35" customFormat="1" ht="12">
      <c r="A113" s="214" t="s">
        <v>564</v>
      </c>
    </row>
    <row r="114" spans="1:1" s="34" customFormat="1" ht="12">
      <c r="A114" s="215" t="s">
        <v>1616</v>
      </c>
    </row>
    <row r="115" spans="1:1">
      <c r="A115" s="964" t="s">
        <v>1913</v>
      </c>
    </row>
  </sheetData>
  <mergeCells count="114">
    <mergeCell ref="A7:B7"/>
    <mergeCell ref="A8:B8"/>
    <mergeCell ref="A9:B9"/>
    <mergeCell ref="A10:B10"/>
    <mergeCell ref="A11:B11"/>
    <mergeCell ref="A1:M1"/>
    <mergeCell ref="A87:M87"/>
    <mergeCell ref="A100:M100"/>
    <mergeCell ref="A17:M17"/>
    <mergeCell ref="A28:M28"/>
    <mergeCell ref="A39:M39"/>
    <mergeCell ref="A50:M50"/>
    <mergeCell ref="A61:M61"/>
    <mergeCell ref="A74:M74"/>
    <mergeCell ref="A6:M6"/>
    <mergeCell ref="J4:K4"/>
    <mergeCell ref="A2:B5"/>
    <mergeCell ref="C2:M2"/>
    <mergeCell ref="C3:E3"/>
    <mergeCell ref="G3:I3"/>
    <mergeCell ref="J3:M3"/>
    <mergeCell ref="A18:B18"/>
    <mergeCell ref="A19:B19"/>
    <mergeCell ref="A20:B20"/>
    <mergeCell ref="A21:B21"/>
    <mergeCell ref="A22:B22"/>
    <mergeCell ref="A12:B12"/>
    <mergeCell ref="A13:B13"/>
    <mergeCell ref="A14:B14"/>
    <mergeCell ref="A15:B15"/>
    <mergeCell ref="A16:B16"/>
    <mergeCell ref="A29:B29"/>
    <mergeCell ref="A30:B30"/>
    <mergeCell ref="A31:B31"/>
    <mergeCell ref="A32:B32"/>
    <mergeCell ref="A33:B33"/>
    <mergeCell ref="A23:B23"/>
    <mergeCell ref="A24:B24"/>
    <mergeCell ref="A25:B25"/>
    <mergeCell ref="A26:B26"/>
    <mergeCell ref="A27:B27"/>
    <mergeCell ref="A40:B40"/>
    <mergeCell ref="A41:B41"/>
    <mergeCell ref="A42:B42"/>
    <mergeCell ref="A43:B43"/>
    <mergeCell ref="A44:B44"/>
    <mergeCell ref="A34:B34"/>
    <mergeCell ref="A35:B35"/>
    <mergeCell ref="A36:B36"/>
    <mergeCell ref="A37:B37"/>
    <mergeCell ref="A38:B38"/>
    <mergeCell ref="A51:B51"/>
    <mergeCell ref="A52:B52"/>
    <mergeCell ref="A53:B53"/>
    <mergeCell ref="A54:B54"/>
    <mergeCell ref="A55:B55"/>
    <mergeCell ref="A45:B45"/>
    <mergeCell ref="A46:B46"/>
    <mergeCell ref="A47:B47"/>
    <mergeCell ref="A48:B48"/>
    <mergeCell ref="A49:B49"/>
    <mergeCell ref="A63:B63"/>
    <mergeCell ref="A64:B64"/>
    <mergeCell ref="A65:B65"/>
    <mergeCell ref="A66:B66"/>
    <mergeCell ref="A68:B68"/>
    <mergeCell ref="A67:B67"/>
    <mergeCell ref="A62:B62"/>
    <mergeCell ref="A56:B56"/>
    <mergeCell ref="A57:B57"/>
    <mergeCell ref="A58:B58"/>
    <mergeCell ref="A59:B59"/>
    <mergeCell ref="A60:B60"/>
    <mergeCell ref="A75:B75"/>
    <mergeCell ref="A76:B76"/>
    <mergeCell ref="A77:B77"/>
    <mergeCell ref="A78:B78"/>
    <mergeCell ref="A79:B79"/>
    <mergeCell ref="A69:B69"/>
    <mergeCell ref="A70:B70"/>
    <mergeCell ref="A71:B71"/>
    <mergeCell ref="A72:B72"/>
    <mergeCell ref="A73:B73"/>
    <mergeCell ref="A85:B85"/>
    <mergeCell ref="A86:B86"/>
    <mergeCell ref="A88:B88"/>
    <mergeCell ref="A89:B89"/>
    <mergeCell ref="A90:B90"/>
    <mergeCell ref="A80:B80"/>
    <mergeCell ref="A81:B81"/>
    <mergeCell ref="A82:B82"/>
    <mergeCell ref="A83:B83"/>
    <mergeCell ref="A84:B84"/>
    <mergeCell ref="A96:B96"/>
    <mergeCell ref="A97:B97"/>
    <mergeCell ref="A98:B98"/>
    <mergeCell ref="A99:B99"/>
    <mergeCell ref="A101:B101"/>
    <mergeCell ref="A91:B91"/>
    <mergeCell ref="A92:B92"/>
    <mergeCell ref="A93:B93"/>
    <mergeCell ref="A94:B94"/>
    <mergeCell ref="A95:B95"/>
    <mergeCell ref="A112:B112"/>
    <mergeCell ref="A107:B107"/>
    <mergeCell ref="A108:B108"/>
    <mergeCell ref="A109:B109"/>
    <mergeCell ref="A110:B110"/>
    <mergeCell ref="A111:B111"/>
    <mergeCell ref="A102:B102"/>
    <mergeCell ref="A103:B103"/>
    <mergeCell ref="A104:B104"/>
    <mergeCell ref="A105:B105"/>
    <mergeCell ref="A106:B106"/>
  </mergeCells>
  <pageMargins left="0.7" right="0.7" top="0.78740157499999996" bottom="0.78740157499999996" header="0.3" footer="0.3"/>
  <pageSetup paperSize="9"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workbookViewId="0">
      <selection sqref="A1:I1"/>
    </sheetView>
  </sheetViews>
  <sheetFormatPr baseColWidth="10" defaultColWidth="11" defaultRowHeight="14.25"/>
  <cols>
    <col min="1" max="1" width="1.875" style="171" customWidth="1"/>
    <col min="2" max="2" width="13.375" style="171" customWidth="1"/>
    <col min="3" max="5" width="11" style="171"/>
    <col min="6" max="6" width="12.75" style="171" customWidth="1"/>
    <col min="7" max="8" width="11" style="171"/>
    <col min="9" max="9" width="14.25" style="171" customWidth="1"/>
    <col min="10" max="16384" width="11" style="171"/>
  </cols>
  <sheetData>
    <row r="1" spans="1:9" ht="30" customHeight="1">
      <c r="A1" s="1441" t="s">
        <v>1857</v>
      </c>
      <c r="B1" s="1441"/>
      <c r="C1" s="1441"/>
      <c r="D1" s="1441"/>
      <c r="E1" s="1441"/>
      <c r="F1" s="1441"/>
      <c r="G1" s="1441"/>
      <c r="H1" s="1441"/>
      <c r="I1" s="1441"/>
    </row>
    <row r="2" spans="1:9" ht="14.45" customHeight="1">
      <c r="A2" s="1443" t="s">
        <v>57</v>
      </c>
      <c r="B2" s="1443"/>
      <c r="C2" s="1443" t="s">
        <v>607</v>
      </c>
      <c r="D2" s="1444"/>
      <c r="E2" s="1444"/>
      <c r="F2" s="1444"/>
      <c r="G2" s="1444"/>
      <c r="H2" s="1444"/>
      <c r="I2" s="1444"/>
    </row>
    <row r="3" spans="1:9">
      <c r="A3" s="1443"/>
      <c r="B3" s="1443"/>
      <c r="C3" s="1443" t="s">
        <v>606</v>
      </c>
      <c r="D3" s="1444"/>
      <c r="E3" s="1444"/>
      <c r="F3" s="1444"/>
      <c r="G3" s="1444"/>
      <c r="H3" s="1444"/>
      <c r="I3" s="1444"/>
    </row>
    <row r="4" spans="1:9" ht="28.5">
      <c r="A4" s="1443"/>
      <c r="B4" s="1443"/>
      <c r="C4" s="475" t="s">
        <v>7</v>
      </c>
      <c r="D4" s="475" t="s">
        <v>605</v>
      </c>
      <c r="E4" s="475" t="s">
        <v>604</v>
      </c>
      <c r="F4" s="475" t="s">
        <v>603</v>
      </c>
      <c r="G4" s="475" t="s">
        <v>602</v>
      </c>
      <c r="H4" s="475" t="s">
        <v>601</v>
      </c>
      <c r="I4" s="475" t="s">
        <v>600</v>
      </c>
    </row>
    <row r="5" spans="1:9">
      <c r="A5" s="1443"/>
      <c r="B5" s="1443"/>
      <c r="C5" s="475" t="s">
        <v>66</v>
      </c>
      <c r="D5" s="475" t="s">
        <v>66</v>
      </c>
      <c r="E5" s="475" t="s">
        <v>66</v>
      </c>
      <c r="F5" s="475" t="s">
        <v>66</v>
      </c>
      <c r="G5" s="475" t="s">
        <v>66</v>
      </c>
      <c r="H5" s="475" t="s">
        <v>66</v>
      </c>
      <c r="I5" s="475" t="s">
        <v>66</v>
      </c>
    </row>
    <row r="6" spans="1:9" ht="15">
      <c r="A6" s="1442" t="s">
        <v>599</v>
      </c>
      <c r="B6" s="1442"/>
      <c r="C6" s="1442"/>
      <c r="D6" s="1442"/>
      <c r="E6" s="1442"/>
      <c r="F6" s="1442"/>
      <c r="G6" s="1442"/>
      <c r="H6" s="1442"/>
      <c r="I6" s="1442"/>
    </row>
    <row r="7" spans="1:9">
      <c r="A7" s="1439" t="s">
        <v>3</v>
      </c>
      <c r="B7" s="1440"/>
      <c r="C7" s="242">
        <v>2532</v>
      </c>
      <c r="D7" s="242">
        <v>1881</v>
      </c>
      <c r="E7" s="242">
        <v>585</v>
      </c>
      <c r="F7" s="242">
        <v>42</v>
      </c>
      <c r="G7" s="242">
        <v>15</v>
      </c>
      <c r="H7" s="242">
        <v>9</v>
      </c>
      <c r="I7" s="242" t="s">
        <v>124</v>
      </c>
    </row>
    <row r="8" spans="1:9">
      <c r="A8" s="1439" t="s">
        <v>4</v>
      </c>
      <c r="B8" s="1440"/>
      <c r="C8" s="242">
        <v>1686</v>
      </c>
      <c r="D8" s="242">
        <v>1260</v>
      </c>
      <c r="E8" s="242">
        <v>189</v>
      </c>
      <c r="F8" s="242">
        <v>9</v>
      </c>
      <c r="G8" s="242">
        <v>18</v>
      </c>
      <c r="H8" s="242">
        <v>198</v>
      </c>
      <c r="I8" s="242">
        <v>15</v>
      </c>
    </row>
    <row r="9" spans="1:9">
      <c r="A9" s="1439" t="s">
        <v>594</v>
      </c>
      <c r="B9" s="1440"/>
      <c r="C9" s="621">
        <v>40</v>
      </c>
      <c r="D9" s="621">
        <v>40.1</v>
      </c>
      <c r="E9" s="621">
        <v>24.4</v>
      </c>
      <c r="F9" s="621">
        <v>18.8</v>
      </c>
      <c r="G9" s="621">
        <v>54.4</v>
      </c>
      <c r="H9" s="621">
        <v>95.7</v>
      </c>
      <c r="I9" s="621">
        <f>I8/I13*100</f>
        <v>100</v>
      </c>
    </row>
    <row r="10" spans="1:9">
      <c r="A10" s="1439" t="s">
        <v>8</v>
      </c>
      <c r="B10" s="1440"/>
      <c r="C10" s="242">
        <v>4059</v>
      </c>
      <c r="D10" s="242">
        <v>3036</v>
      </c>
      <c r="E10" s="242">
        <v>732</v>
      </c>
      <c r="F10" s="242">
        <v>48</v>
      </c>
      <c r="G10" s="242">
        <v>33</v>
      </c>
      <c r="H10" s="242">
        <v>198</v>
      </c>
      <c r="I10" s="242">
        <v>12</v>
      </c>
    </row>
    <row r="11" spans="1:9">
      <c r="A11" s="1439" t="s">
        <v>6</v>
      </c>
      <c r="B11" s="1440"/>
      <c r="C11" s="242">
        <v>159</v>
      </c>
      <c r="D11" s="242">
        <v>105</v>
      </c>
      <c r="E11" s="242">
        <v>42</v>
      </c>
      <c r="F11" s="242" t="s">
        <v>124</v>
      </c>
      <c r="G11" s="242" t="s">
        <v>124</v>
      </c>
      <c r="H11" s="242">
        <v>9</v>
      </c>
      <c r="I11" s="242">
        <v>3</v>
      </c>
    </row>
    <row r="12" spans="1:9">
      <c r="A12" s="1439" t="s">
        <v>593</v>
      </c>
      <c r="B12" s="1440"/>
      <c r="C12" s="621">
        <v>3.8</v>
      </c>
      <c r="D12" s="621">
        <v>3.3</v>
      </c>
      <c r="E12" s="621">
        <v>5.4</v>
      </c>
      <c r="F12" s="621" t="s">
        <v>124</v>
      </c>
      <c r="G12" s="621" t="s">
        <v>124</v>
      </c>
      <c r="H12" s="621">
        <v>4.3</v>
      </c>
      <c r="I12" s="621">
        <f>I11/I13*100</f>
        <v>20</v>
      </c>
    </row>
    <row r="13" spans="1:9">
      <c r="A13" s="1439" t="s">
        <v>7</v>
      </c>
      <c r="B13" s="1440"/>
      <c r="C13" s="242">
        <v>4218</v>
      </c>
      <c r="D13" s="242">
        <v>3141</v>
      </c>
      <c r="E13" s="242">
        <v>774</v>
      </c>
      <c r="F13" s="242">
        <v>48</v>
      </c>
      <c r="G13" s="242">
        <v>33</v>
      </c>
      <c r="H13" s="242">
        <v>207</v>
      </c>
      <c r="I13" s="242">
        <v>15</v>
      </c>
    </row>
    <row r="14" spans="1:9" ht="15">
      <c r="A14" s="1442" t="s">
        <v>110</v>
      </c>
      <c r="B14" s="1442"/>
      <c r="C14" s="1442"/>
      <c r="D14" s="1442"/>
      <c r="E14" s="1442"/>
      <c r="F14" s="1442"/>
      <c r="G14" s="1442"/>
      <c r="H14" s="1442"/>
      <c r="I14" s="1442"/>
    </row>
    <row r="15" spans="1:9">
      <c r="A15" s="1439" t="s">
        <v>3</v>
      </c>
      <c r="B15" s="1440"/>
      <c r="C15" s="242">
        <v>2583</v>
      </c>
      <c r="D15" s="242">
        <v>1863</v>
      </c>
      <c r="E15" s="242">
        <v>654</v>
      </c>
      <c r="F15" s="242">
        <v>42</v>
      </c>
      <c r="G15" s="242">
        <v>18</v>
      </c>
      <c r="H15" s="242">
        <v>9</v>
      </c>
      <c r="I15" s="242" t="s">
        <v>124</v>
      </c>
    </row>
    <row r="16" spans="1:9">
      <c r="A16" s="1439" t="s">
        <v>4</v>
      </c>
      <c r="B16" s="1440"/>
      <c r="C16" s="242">
        <v>1683</v>
      </c>
      <c r="D16" s="242">
        <v>1221</v>
      </c>
      <c r="E16" s="242">
        <v>183</v>
      </c>
      <c r="F16" s="242">
        <v>9</v>
      </c>
      <c r="G16" s="242">
        <v>21</v>
      </c>
      <c r="H16" s="242">
        <v>231</v>
      </c>
      <c r="I16" s="242">
        <v>18</v>
      </c>
    </row>
    <row r="17" spans="1:9">
      <c r="A17" s="1439" t="s">
        <v>594</v>
      </c>
      <c r="B17" s="1440"/>
      <c r="C17" s="621">
        <v>39.5</v>
      </c>
      <c r="D17" s="621">
        <v>39.6</v>
      </c>
      <c r="E17" s="621">
        <v>21.9</v>
      </c>
      <c r="F17" s="621">
        <v>17.600000000000001</v>
      </c>
      <c r="G17" s="621">
        <v>53.8</v>
      </c>
      <c r="H17" s="621">
        <v>96.3</v>
      </c>
      <c r="I17" s="621">
        <f>I16/I21*100</f>
        <v>100</v>
      </c>
    </row>
    <row r="18" spans="1:9">
      <c r="A18" s="1439" t="s">
        <v>8</v>
      </c>
      <c r="B18" s="1440"/>
      <c r="C18" s="242">
        <v>4083</v>
      </c>
      <c r="D18" s="242">
        <v>2970</v>
      </c>
      <c r="E18" s="242">
        <v>789</v>
      </c>
      <c r="F18" s="242">
        <v>51</v>
      </c>
      <c r="G18" s="242">
        <v>36</v>
      </c>
      <c r="H18" s="242">
        <v>222</v>
      </c>
      <c r="I18" s="242">
        <v>18</v>
      </c>
    </row>
    <row r="19" spans="1:9">
      <c r="A19" s="1439" t="s">
        <v>6</v>
      </c>
      <c r="B19" s="1440"/>
      <c r="C19" s="242">
        <v>183</v>
      </c>
      <c r="D19" s="242">
        <v>114</v>
      </c>
      <c r="E19" s="242">
        <v>45</v>
      </c>
      <c r="F19" s="242" t="s">
        <v>124</v>
      </c>
      <c r="G19" s="242" t="s">
        <v>124</v>
      </c>
      <c r="H19" s="242">
        <v>18</v>
      </c>
      <c r="I19" s="242">
        <v>3</v>
      </c>
    </row>
    <row r="20" spans="1:9">
      <c r="A20" s="1439" t="s">
        <v>593</v>
      </c>
      <c r="B20" s="1440"/>
      <c r="C20" s="621">
        <v>4.3</v>
      </c>
      <c r="D20" s="621">
        <v>3.7</v>
      </c>
      <c r="E20" s="621">
        <v>5.4</v>
      </c>
      <c r="F20" s="621"/>
      <c r="G20" s="621"/>
      <c r="H20" s="621">
        <f>H19/H21*100</f>
        <v>7.5</v>
      </c>
      <c r="I20" s="621">
        <v>16.7</v>
      </c>
    </row>
    <row r="21" spans="1:9">
      <c r="A21" s="1439" t="s">
        <v>7</v>
      </c>
      <c r="B21" s="1440"/>
      <c r="C21" s="242">
        <v>4266</v>
      </c>
      <c r="D21" s="242">
        <v>3084</v>
      </c>
      <c r="E21" s="242">
        <v>837</v>
      </c>
      <c r="F21" s="242">
        <v>51</v>
      </c>
      <c r="G21" s="242">
        <v>39</v>
      </c>
      <c r="H21" s="242">
        <v>240</v>
      </c>
      <c r="I21" s="242">
        <v>18</v>
      </c>
    </row>
    <row r="22" spans="1:9" ht="15">
      <c r="A22" s="1442" t="s">
        <v>598</v>
      </c>
      <c r="B22" s="1442"/>
      <c r="C22" s="1442"/>
      <c r="D22" s="1442"/>
      <c r="E22" s="1442"/>
      <c r="F22" s="1442"/>
      <c r="G22" s="1442"/>
      <c r="H22" s="1442"/>
      <c r="I22" s="1442"/>
    </row>
    <row r="23" spans="1:9">
      <c r="A23" s="1439" t="s">
        <v>3</v>
      </c>
      <c r="B23" s="1440"/>
      <c r="C23" s="242">
        <v>2511</v>
      </c>
      <c r="D23" s="242">
        <v>1797</v>
      </c>
      <c r="E23" s="242">
        <v>648</v>
      </c>
      <c r="F23" s="242">
        <v>45</v>
      </c>
      <c r="G23" s="242">
        <v>12</v>
      </c>
      <c r="H23" s="242">
        <v>6</v>
      </c>
      <c r="I23" s="242" t="s">
        <v>124</v>
      </c>
    </row>
    <row r="24" spans="1:9">
      <c r="A24" s="1439" t="s">
        <v>4</v>
      </c>
      <c r="B24" s="1440"/>
      <c r="C24" s="242">
        <v>1620</v>
      </c>
      <c r="D24" s="242">
        <v>1203</v>
      </c>
      <c r="E24" s="242">
        <v>174</v>
      </c>
      <c r="F24" s="242">
        <v>9</v>
      </c>
      <c r="G24" s="242">
        <v>18</v>
      </c>
      <c r="H24" s="242">
        <v>195</v>
      </c>
      <c r="I24" s="242">
        <v>21</v>
      </c>
    </row>
    <row r="25" spans="1:9">
      <c r="A25" s="1439" t="s">
        <v>594</v>
      </c>
      <c r="B25" s="1440"/>
      <c r="C25" s="621">
        <v>39.200000000000003</v>
      </c>
      <c r="D25" s="621">
        <f>D24/D29*100</f>
        <v>40.1</v>
      </c>
      <c r="E25" s="621">
        <v>21.2</v>
      </c>
      <c r="F25" s="621">
        <v>16.7</v>
      </c>
      <c r="G25" s="621">
        <f>G24/G29*100</f>
        <v>60</v>
      </c>
      <c r="H25" s="621">
        <v>95.6</v>
      </c>
      <c r="I25" s="621">
        <f>I24/I29*100</f>
        <v>100</v>
      </c>
    </row>
    <row r="26" spans="1:9">
      <c r="A26" s="1439" t="s">
        <v>8</v>
      </c>
      <c r="B26" s="1440"/>
      <c r="C26" s="242">
        <v>3924</v>
      </c>
      <c r="D26" s="242">
        <v>2880</v>
      </c>
      <c r="E26" s="242">
        <v>753</v>
      </c>
      <c r="F26" s="242">
        <v>51</v>
      </c>
      <c r="G26" s="242">
        <v>30</v>
      </c>
      <c r="H26" s="242">
        <v>189</v>
      </c>
      <c r="I26" s="242">
        <v>21</v>
      </c>
    </row>
    <row r="27" spans="1:9">
      <c r="A27" s="1439" t="s">
        <v>6</v>
      </c>
      <c r="B27" s="1440"/>
      <c r="C27" s="242">
        <v>207</v>
      </c>
      <c r="D27" s="242">
        <v>120</v>
      </c>
      <c r="E27" s="242">
        <v>69</v>
      </c>
      <c r="F27" s="242" t="s">
        <v>124</v>
      </c>
      <c r="G27" s="242" t="s">
        <v>124</v>
      </c>
      <c r="H27" s="242">
        <v>15</v>
      </c>
      <c r="I27" s="242">
        <v>3</v>
      </c>
    </row>
    <row r="28" spans="1:9">
      <c r="A28" s="1439" t="s">
        <v>593</v>
      </c>
      <c r="B28" s="1440"/>
      <c r="C28" s="621">
        <v>5</v>
      </c>
      <c r="D28" s="621">
        <f>D27/D29*100</f>
        <v>4</v>
      </c>
      <c r="E28" s="621">
        <v>8.4</v>
      </c>
      <c r="F28" s="621" t="s">
        <v>124</v>
      </c>
      <c r="G28" s="621" t="s">
        <v>124</v>
      </c>
      <c r="H28" s="621">
        <v>7.4</v>
      </c>
      <c r="I28" s="621">
        <v>14.3</v>
      </c>
    </row>
    <row r="29" spans="1:9">
      <c r="A29" s="1439" t="s">
        <v>7</v>
      </c>
      <c r="B29" s="1440"/>
      <c r="C29" s="242">
        <v>4131</v>
      </c>
      <c r="D29" s="242">
        <v>3000</v>
      </c>
      <c r="E29" s="242">
        <v>822</v>
      </c>
      <c r="F29" s="242">
        <v>54</v>
      </c>
      <c r="G29" s="242">
        <v>30</v>
      </c>
      <c r="H29" s="242">
        <v>204</v>
      </c>
      <c r="I29" s="242">
        <v>21</v>
      </c>
    </row>
    <row r="30" spans="1:9" ht="15">
      <c r="A30" s="1442" t="s">
        <v>597</v>
      </c>
      <c r="B30" s="1442"/>
      <c r="C30" s="1442"/>
      <c r="D30" s="1442"/>
      <c r="E30" s="1442"/>
      <c r="F30" s="1442"/>
      <c r="G30" s="1442"/>
      <c r="H30" s="1442"/>
      <c r="I30" s="1442"/>
    </row>
    <row r="31" spans="1:9">
      <c r="A31" s="1439" t="s">
        <v>3</v>
      </c>
      <c r="B31" s="1440"/>
      <c r="C31" s="242">
        <v>2577</v>
      </c>
      <c r="D31" s="242">
        <v>1845</v>
      </c>
      <c r="E31" s="242">
        <v>663</v>
      </c>
      <c r="F31" s="242">
        <v>48</v>
      </c>
      <c r="G31" s="242">
        <v>15</v>
      </c>
      <c r="H31" s="242">
        <v>6</v>
      </c>
      <c r="I31" s="242" t="s">
        <v>124</v>
      </c>
    </row>
    <row r="32" spans="1:9">
      <c r="A32" s="1439" t="s">
        <v>4</v>
      </c>
      <c r="B32" s="1440"/>
      <c r="C32" s="242">
        <v>1632</v>
      </c>
      <c r="D32" s="242">
        <v>1191</v>
      </c>
      <c r="E32" s="242">
        <v>189</v>
      </c>
      <c r="F32" s="242">
        <v>9</v>
      </c>
      <c r="G32" s="242">
        <v>21</v>
      </c>
      <c r="H32" s="242">
        <v>201</v>
      </c>
      <c r="I32" s="242">
        <v>24</v>
      </c>
    </row>
    <row r="33" spans="1:10">
      <c r="A33" s="1439" t="s">
        <v>594</v>
      </c>
      <c r="B33" s="1440"/>
      <c r="C33" s="621">
        <v>38.799999999999997</v>
      </c>
      <c r="D33" s="621">
        <v>39.200000000000003</v>
      </c>
      <c r="E33" s="621">
        <v>22.3</v>
      </c>
      <c r="F33" s="621">
        <v>15.8</v>
      </c>
      <c r="G33" s="621">
        <v>58.3</v>
      </c>
      <c r="H33" s="621">
        <v>98.5</v>
      </c>
      <c r="I33" s="621">
        <f>I32/I37*100</f>
        <v>100</v>
      </c>
      <c r="J33" s="243"/>
    </row>
    <row r="34" spans="1:10">
      <c r="A34" s="1439" t="s">
        <v>8</v>
      </c>
      <c r="B34" s="1440"/>
      <c r="C34" s="242">
        <v>3969</v>
      </c>
      <c r="D34" s="242">
        <v>2904</v>
      </c>
      <c r="E34" s="242">
        <v>759</v>
      </c>
      <c r="F34" s="242">
        <v>57</v>
      </c>
      <c r="G34" s="242">
        <v>36</v>
      </c>
      <c r="H34" s="242">
        <v>192</v>
      </c>
      <c r="I34" s="242">
        <v>21</v>
      </c>
    </row>
    <row r="35" spans="1:10">
      <c r="A35" s="1439" t="s">
        <v>6</v>
      </c>
      <c r="B35" s="1440"/>
      <c r="C35" s="242">
        <v>240</v>
      </c>
      <c r="D35" s="242">
        <v>132</v>
      </c>
      <c r="E35" s="242">
        <v>90</v>
      </c>
      <c r="F35" s="242">
        <v>3</v>
      </c>
      <c r="G35" s="242" t="s">
        <v>124</v>
      </c>
      <c r="H35" s="242">
        <v>15</v>
      </c>
      <c r="I35" s="242">
        <v>3</v>
      </c>
    </row>
    <row r="36" spans="1:10">
      <c r="A36" s="1439" t="s">
        <v>593</v>
      </c>
      <c r="B36" s="1440"/>
      <c r="C36" s="621">
        <v>5.7</v>
      </c>
      <c r="D36" s="621">
        <v>4.3</v>
      </c>
      <c r="E36" s="621">
        <v>10.6</v>
      </c>
      <c r="F36" s="621">
        <v>5.3</v>
      </c>
      <c r="G36" s="621" t="s">
        <v>124</v>
      </c>
      <c r="H36" s="621">
        <v>7.4</v>
      </c>
      <c r="I36" s="621">
        <f>I35/I37*100</f>
        <v>12.5</v>
      </c>
    </row>
    <row r="37" spans="1:10">
      <c r="A37" s="1439" t="s">
        <v>7</v>
      </c>
      <c r="B37" s="1440"/>
      <c r="C37" s="242">
        <v>4209</v>
      </c>
      <c r="D37" s="242">
        <v>3036</v>
      </c>
      <c r="E37" s="242">
        <v>849</v>
      </c>
      <c r="F37" s="242">
        <v>57</v>
      </c>
      <c r="G37" s="242">
        <v>36</v>
      </c>
      <c r="H37" s="242">
        <v>204</v>
      </c>
      <c r="I37" s="242">
        <v>24</v>
      </c>
    </row>
    <row r="38" spans="1:10" ht="15">
      <c r="A38" s="1442" t="s">
        <v>596</v>
      </c>
      <c r="B38" s="1442"/>
      <c r="C38" s="1442"/>
      <c r="D38" s="1442"/>
      <c r="E38" s="1442"/>
      <c r="F38" s="1442"/>
      <c r="G38" s="1442"/>
      <c r="H38" s="1442"/>
      <c r="I38" s="1442"/>
    </row>
    <row r="39" spans="1:10">
      <c r="A39" s="1439" t="s">
        <v>3</v>
      </c>
      <c r="B39" s="1440"/>
      <c r="C39" s="242">
        <v>2718</v>
      </c>
      <c r="D39" s="242">
        <v>1944</v>
      </c>
      <c r="E39" s="242">
        <v>720</v>
      </c>
      <c r="F39" s="242">
        <v>33</v>
      </c>
      <c r="G39" s="242">
        <v>18</v>
      </c>
      <c r="H39" s="242">
        <v>6</v>
      </c>
      <c r="I39" s="242" t="s">
        <v>124</v>
      </c>
    </row>
    <row r="40" spans="1:10">
      <c r="A40" s="1439" t="s">
        <v>4</v>
      </c>
      <c r="B40" s="1440"/>
      <c r="C40" s="242">
        <v>1620</v>
      </c>
      <c r="D40" s="242">
        <v>1209</v>
      </c>
      <c r="E40" s="242">
        <v>174</v>
      </c>
      <c r="F40" s="242">
        <v>9</v>
      </c>
      <c r="G40" s="242">
        <v>24</v>
      </c>
      <c r="H40" s="242">
        <v>183</v>
      </c>
      <c r="I40" s="242">
        <v>18</v>
      </c>
    </row>
    <row r="41" spans="1:10">
      <c r="A41" s="1439" t="s">
        <v>594</v>
      </c>
      <c r="B41" s="1440"/>
      <c r="C41" s="621">
        <v>37.1</v>
      </c>
      <c r="D41" s="621">
        <v>38.299999999999997</v>
      </c>
      <c r="E41" s="621">
        <v>19.5</v>
      </c>
      <c r="F41" s="621">
        <v>21.4</v>
      </c>
      <c r="G41" s="621">
        <v>57.1</v>
      </c>
      <c r="H41" s="621">
        <v>96.8</v>
      </c>
      <c r="I41" s="621">
        <f>I40/I45*100</f>
        <v>100</v>
      </c>
    </row>
    <row r="42" spans="1:10">
      <c r="A42" s="1439" t="s">
        <v>8</v>
      </c>
      <c r="B42" s="1440"/>
      <c r="C42" s="242">
        <v>4092</v>
      </c>
      <c r="D42" s="242">
        <v>3012</v>
      </c>
      <c r="E42" s="242">
        <v>798</v>
      </c>
      <c r="F42" s="242">
        <v>42</v>
      </c>
      <c r="G42" s="242">
        <v>42</v>
      </c>
      <c r="H42" s="242">
        <v>174</v>
      </c>
      <c r="I42" s="242">
        <v>18</v>
      </c>
    </row>
    <row r="43" spans="1:10">
      <c r="A43" s="1439" t="s">
        <v>6</v>
      </c>
      <c r="B43" s="1440"/>
      <c r="C43" s="242">
        <v>249</v>
      </c>
      <c r="D43" s="242">
        <v>138</v>
      </c>
      <c r="E43" s="242">
        <v>96</v>
      </c>
      <c r="F43" s="242" t="s">
        <v>124</v>
      </c>
      <c r="G43" s="242" t="s">
        <v>124</v>
      </c>
      <c r="H43" s="242">
        <v>15</v>
      </c>
      <c r="I43" s="242" t="s">
        <v>124</v>
      </c>
    </row>
    <row r="44" spans="1:10">
      <c r="A44" s="1439" t="s">
        <v>593</v>
      </c>
      <c r="B44" s="1440"/>
      <c r="C44" s="621">
        <v>5.7</v>
      </c>
      <c r="D44" s="621">
        <v>4.4000000000000004</v>
      </c>
      <c r="E44" s="621">
        <v>10.7</v>
      </c>
      <c r="F44" s="621" t="s">
        <v>124</v>
      </c>
      <c r="G44" s="621" t="s">
        <v>124</v>
      </c>
      <c r="H44" s="621">
        <v>7.9</v>
      </c>
      <c r="I44" s="621" t="s">
        <v>124</v>
      </c>
    </row>
    <row r="45" spans="1:10">
      <c r="A45" s="1439" t="s">
        <v>7</v>
      </c>
      <c r="B45" s="1440"/>
      <c r="C45" s="242">
        <v>4341</v>
      </c>
      <c r="D45" s="242">
        <v>3153</v>
      </c>
      <c r="E45" s="242">
        <v>894</v>
      </c>
      <c r="F45" s="242">
        <v>42</v>
      </c>
      <c r="G45" s="242">
        <v>42</v>
      </c>
      <c r="H45" s="242">
        <v>189</v>
      </c>
      <c r="I45" s="242">
        <v>18</v>
      </c>
    </row>
    <row r="46" spans="1:10" ht="15">
      <c r="A46" s="1442" t="s">
        <v>595</v>
      </c>
      <c r="B46" s="1442"/>
      <c r="C46" s="1442"/>
      <c r="D46" s="1442"/>
      <c r="E46" s="1442"/>
      <c r="F46" s="1442"/>
      <c r="G46" s="1442"/>
      <c r="H46" s="1442"/>
      <c r="I46" s="1442"/>
    </row>
    <row r="47" spans="1:10">
      <c r="A47" s="1439" t="s">
        <v>3</v>
      </c>
      <c r="B47" s="1440"/>
      <c r="C47" s="242">
        <v>2799</v>
      </c>
      <c r="D47" s="242">
        <v>2067</v>
      </c>
      <c r="E47" s="242">
        <v>681</v>
      </c>
      <c r="F47" s="242">
        <v>24</v>
      </c>
      <c r="G47" s="242">
        <v>24</v>
      </c>
      <c r="H47" s="242">
        <v>3</v>
      </c>
      <c r="I47" s="242" t="s">
        <v>124</v>
      </c>
    </row>
    <row r="48" spans="1:10">
      <c r="A48" s="1439" t="s">
        <v>4</v>
      </c>
      <c r="B48" s="1440"/>
      <c r="C48" s="242">
        <v>1674</v>
      </c>
      <c r="D48" s="242">
        <v>1266</v>
      </c>
      <c r="E48" s="242">
        <v>183</v>
      </c>
      <c r="F48" s="242">
        <v>12</v>
      </c>
      <c r="G48" s="242">
        <v>30</v>
      </c>
      <c r="H48" s="242">
        <v>165</v>
      </c>
      <c r="I48" s="242">
        <v>18</v>
      </c>
    </row>
    <row r="49" spans="1:9">
      <c r="A49" s="1439" t="s">
        <v>594</v>
      </c>
      <c r="B49" s="1440"/>
      <c r="C49" s="621">
        <v>37.4</v>
      </c>
      <c r="D49" s="621">
        <v>38</v>
      </c>
      <c r="E49" s="621">
        <v>21.2</v>
      </c>
      <c r="F49" s="621">
        <v>33.299999999999997</v>
      </c>
      <c r="G49" s="621">
        <v>55.6</v>
      </c>
      <c r="H49" s="621">
        <v>98.2</v>
      </c>
      <c r="I49" s="621">
        <f>I48/I53*100</f>
        <v>100</v>
      </c>
    </row>
    <row r="50" spans="1:9">
      <c r="A50" s="1439" t="s">
        <v>8</v>
      </c>
      <c r="B50" s="1440"/>
      <c r="C50" s="242">
        <v>4221</v>
      </c>
      <c r="D50" s="242">
        <v>3201</v>
      </c>
      <c r="E50" s="242">
        <v>753</v>
      </c>
      <c r="F50" s="242">
        <v>36</v>
      </c>
      <c r="G50" s="242">
        <v>54</v>
      </c>
      <c r="H50" s="242">
        <v>159</v>
      </c>
      <c r="I50" s="242">
        <v>18</v>
      </c>
    </row>
    <row r="51" spans="1:9">
      <c r="A51" s="1439" t="s">
        <v>6</v>
      </c>
      <c r="B51" s="1440"/>
      <c r="C51" s="242">
        <v>252</v>
      </c>
      <c r="D51" s="242">
        <v>132</v>
      </c>
      <c r="E51" s="242">
        <v>111</v>
      </c>
      <c r="F51" s="242" t="s">
        <v>124</v>
      </c>
      <c r="G51" s="242" t="s">
        <v>124</v>
      </c>
      <c r="H51" s="242">
        <v>9</v>
      </c>
      <c r="I51" s="242" t="s">
        <v>124</v>
      </c>
    </row>
    <row r="52" spans="1:9">
      <c r="A52" s="1439" t="s">
        <v>593</v>
      </c>
      <c r="B52" s="1440"/>
      <c r="C52" s="621">
        <v>5.6</v>
      </c>
      <c r="D52" s="621">
        <v>4</v>
      </c>
      <c r="E52" s="621">
        <v>12.8</v>
      </c>
      <c r="F52" s="621" t="s">
        <v>124</v>
      </c>
      <c r="G52" s="621" t="s">
        <v>124</v>
      </c>
      <c r="H52" s="621">
        <v>5.4</v>
      </c>
      <c r="I52" s="621" t="s">
        <v>124</v>
      </c>
    </row>
    <row r="53" spans="1:9">
      <c r="A53" s="1439" t="s">
        <v>7</v>
      </c>
      <c r="B53" s="1440"/>
      <c r="C53" s="242">
        <v>4473</v>
      </c>
      <c r="D53" s="242">
        <v>3333</v>
      </c>
      <c r="E53" s="242">
        <v>864</v>
      </c>
      <c r="F53" s="242">
        <v>36</v>
      </c>
      <c r="G53" s="242">
        <v>54</v>
      </c>
      <c r="H53" s="242">
        <v>168</v>
      </c>
      <c r="I53" s="242">
        <v>18</v>
      </c>
    </row>
    <row r="54" spans="1:9" ht="13.5" customHeight="1">
      <c r="A54" s="215" t="s">
        <v>1888</v>
      </c>
    </row>
  </sheetData>
  <mergeCells count="52">
    <mergeCell ref="A1:I1"/>
    <mergeCell ref="A22:I22"/>
    <mergeCell ref="A30:I30"/>
    <mergeCell ref="A38:I38"/>
    <mergeCell ref="A46:I46"/>
    <mergeCell ref="C2:I2"/>
    <mergeCell ref="C3:I3"/>
    <mergeCell ref="A2:B5"/>
    <mergeCell ref="A6:I6"/>
    <mergeCell ref="A14:I14"/>
    <mergeCell ref="A7:B7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3:B23"/>
    <mergeCell ref="A24:B24"/>
    <mergeCell ref="A25:B25"/>
    <mergeCell ref="A26:B26"/>
    <mergeCell ref="A27:B27"/>
    <mergeCell ref="A28:B28"/>
    <mergeCell ref="A29:B29"/>
    <mergeCell ref="A31:B31"/>
    <mergeCell ref="A32:B32"/>
    <mergeCell ref="A33:B33"/>
    <mergeCell ref="A34:B34"/>
    <mergeCell ref="A35:B35"/>
    <mergeCell ref="A36:B36"/>
    <mergeCell ref="A37:B37"/>
    <mergeCell ref="A39:B39"/>
    <mergeCell ref="A40:B40"/>
    <mergeCell ref="A41:B41"/>
    <mergeCell ref="A42:B42"/>
    <mergeCell ref="A43:B43"/>
    <mergeCell ref="A44:B44"/>
    <mergeCell ref="A45:B45"/>
    <mergeCell ref="A47:B47"/>
    <mergeCell ref="A53:B53"/>
    <mergeCell ref="A48:B48"/>
    <mergeCell ref="A49:B49"/>
    <mergeCell ref="A50:B50"/>
    <mergeCell ref="A51:B51"/>
    <mergeCell ref="A52:B52"/>
  </mergeCells>
  <pageMargins left="0.7" right="0.7" top="0.78740157499999996" bottom="0.78740157499999996" header="0.3" footer="0.3"/>
  <pageSetup paperSize="9"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/>
  </sheetViews>
  <sheetFormatPr baseColWidth="10" defaultColWidth="11" defaultRowHeight="14.25"/>
  <cols>
    <col min="1" max="1" width="34.625" style="171" customWidth="1"/>
    <col min="2" max="5" width="11" style="171"/>
    <col min="6" max="6" width="5.5" style="171" customWidth="1"/>
    <col min="7" max="7" width="7.25" style="171" customWidth="1"/>
    <col min="8" max="8" width="6.25" style="171" customWidth="1"/>
    <col min="9" max="9" width="6.75" style="171" customWidth="1"/>
    <col min="10" max="10" width="6.25" style="171" customWidth="1"/>
    <col min="11" max="11" width="7" style="171" customWidth="1"/>
    <col min="12" max="12" width="4.375" style="171" customWidth="1"/>
    <col min="13" max="16384" width="11" style="171"/>
  </cols>
  <sheetData>
    <row r="1" spans="1:12" s="33" customFormat="1" ht="15">
      <c r="A1" s="33" t="s">
        <v>656</v>
      </c>
    </row>
    <row r="2" spans="1:12" ht="14.45" customHeight="1">
      <c r="A2" s="1448" t="s">
        <v>635</v>
      </c>
      <c r="B2" s="1445"/>
      <c r="C2" s="1445"/>
      <c r="D2" s="1445"/>
      <c r="E2" s="1445"/>
      <c r="F2" s="245"/>
      <c r="G2" s="1445" t="s">
        <v>636</v>
      </c>
      <c r="H2" s="1445"/>
      <c r="I2" s="1445"/>
      <c r="J2" s="1445"/>
      <c r="K2" s="1447" t="s">
        <v>6</v>
      </c>
      <c r="L2" s="1447"/>
    </row>
    <row r="3" spans="1:12">
      <c r="A3" s="1449"/>
      <c r="B3" s="245" t="s">
        <v>63</v>
      </c>
      <c r="C3" s="1445" t="s">
        <v>634</v>
      </c>
      <c r="D3" s="1445"/>
      <c r="E3" s="245" t="s">
        <v>633</v>
      </c>
      <c r="F3" s="245"/>
      <c r="G3" s="245" t="s">
        <v>632</v>
      </c>
      <c r="H3" s="245" t="s">
        <v>631</v>
      </c>
      <c r="I3" s="245" t="s">
        <v>630</v>
      </c>
      <c r="J3" s="245" t="s">
        <v>629</v>
      </c>
      <c r="K3" s="1447"/>
      <c r="L3" s="1447"/>
    </row>
    <row r="4" spans="1:12">
      <c r="A4" s="1450"/>
      <c r="B4" s="246"/>
      <c r="C4" s="622" t="s">
        <v>66</v>
      </c>
      <c r="D4" s="622" t="s">
        <v>72</v>
      </c>
      <c r="E4" s="622" t="s">
        <v>66</v>
      </c>
      <c r="F4" s="622" t="s">
        <v>72</v>
      </c>
      <c r="G4" s="622"/>
      <c r="H4" s="622"/>
      <c r="I4" s="622"/>
      <c r="J4" s="622"/>
      <c r="K4" s="622" t="s">
        <v>66</v>
      </c>
      <c r="L4" s="622" t="s">
        <v>72</v>
      </c>
    </row>
    <row r="5" spans="1:12">
      <c r="A5" s="1446" t="s">
        <v>628</v>
      </c>
      <c r="B5" s="1446" t="s">
        <v>627</v>
      </c>
      <c r="C5" s="1446"/>
      <c r="D5" s="1446"/>
      <c r="E5" s="1446"/>
      <c r="F5" s="1446"/>
      <c r="G5" s="1446"/>
      <c r="H5" s="1446"/>
      <c r="I5" s="1446"/>
      <c r="J5" s="1446"/>
      <c r="K5" s="1446"/>
      <c r="L5" s="247"/>
    </row>
    <row r="6" spans="1:12">
      <c r="A6" s="244" t="s">
        <v>626</v>
      </c>
      <c r="B6" s="984">
        <v>1098</v>
      </c>
      <c r="C6" s="444">
        <v>305</v>
      </c>
      <c r="D6" s="248">
        <f t="shared" ref="D6:D24" si="0">C6/B6*100</f>
        <v>27.777777777777779</v>
      </c>
      <c r="E6" s="444">
        <v>793</v>
      </c>
      <c r="F6" s="248">
        <f t="shared" ref="F6:F24" si="1">100-D6</f>
        <v>72.222222222222229</v>
      </c>
      <c r="G6" s="444">
        <v>301</v>
      </c>
      <c r="H6" s="444">
        <v>326</v>
      </c>
      <c r="I6" s="444">
        <v>288</v>
      </c>
      <c r="J6" s="444">
        <v>183</v>
      </c>
      <c r="K6" s="444">
        <v>31</v>
      </c>
      <c r="L6" s="249">
        <f t="shared" ref="L6:L24" si="2">K6/B6*100</f>
        <v>2.8233151183970859</v>
      </c>
    </row>
    <row r="7" spans="1:12">
      <c r="A7" s="244" t="s">
        <v>625</v>
      </c>
      <c r="B7" s="984">
        <v>403</v>
      </c>
      <c r="C7" s="984">
        <v>54</v>
      </c>
      <c r="D7" s="248">
        <f t="shared" si="0"/>
        <v>13.399503722084367</v>
      </c>
      <c r="E7" s="984">
        <v>349</v>
      </c>
      <c r="F7" s="248">
        <f t="shared" si="1"/>
        <v>86.600496277915639</v>
      </c>
      <c r="G7" s="984">
        <v>124</v>
      </c>
      <c r="H7" s="984">
        <v>120</v>
      </c>
      <c r="I7" s="984">
        <v>117</v>
      </c>
      <c r="J7" s="984">
        <v>42</v>
      </c>
      <c r="K7" s="984">
        <v>9</v>
      </c>
      <c r="L7" s="249">
        <f t="shared" si="2"/>
        <v>2.2332506203473943</v>
      </c>
    </row>
    <row r="8" spans="1:12">
      <c r="A8" s="244" t="s">
        <v>624</v>
      </c>
      <c r="B8" s="984">
        <v>13</v>
      </c>
      <c r="C8" s="444">
        <v>0</v>
      </c>
      <c r="D8" s="248">
        <f t="shared" si="0"/>
        <v>0</v>
      </c>
      <c r="E8" s="444">
        <v>13</v>
      </c>
      <c r="F8" s="248">
        <f t="shared" si="1"/>
        <v>100</v>
      </c>
      <c r="G8" s="444" t="s">
        <v>67</v>
      </c>
      <c r="H8" s="444">
        <v>3</v>
      </c>
      <c r="I8" s="444">
        <v>9</v>
      </c>
      <c r="J8" s="444">
        <v>0</v>
      </c>
      <c r="K8" s="984">
        <v>0</v>
      </c>
      <c r="L8" s="249">
        <f t="shared" si="2"/>
        <v>0</v>
      </c>
    </row>
    <row r="9" spans="1:12">
      <c r="A9" s="244" t="s">
        <v>623</v>
      </c>
      <c r="B9" s="984">
        <v>61</v>
      </c>
      <c r="C9" s="984">
        <v>29</v>
      </c>
      <c r="D9" s="248">
        <f t="shared" si="0"/>
        <v>47.540983606557376</v>
      </c>
      <c r="E9" s="984">
        <v>32</v>
      </c>
      <c r="F9" s="248">
        <f t="shared" si="1"/>
        <v>52.459016393442624</v>
      </c>
      <c r="G9" s="984">
        <v>20</v>
      </c>
      <c r="H9" s="984">
        <v>20</v>
      </c>
      <c r="I9" s="984">
        <v>21</v>
      </c>
      <c r="J9" s="984">
        <v>0</v>
      </c>
      <c r="K9" s="984" t="s">
        <v>67</v>
      </c>
      <c r="L9" s="249">
        <v>1.6</v>
      </c>
    </row>
    <row r="10" spans="1:12">
      <c r="A10" s="244" t="s">
        <v>622</v>
      </c>
      <c r="B10" s="984">
        <v>4</v>
      </c>
      <c r="C10" s="444">
        <v>0</v>
      </c>
      <c r="D10" s="248">
        <f t="shared" si="0"/>
        <v>0</v>
      </c>
      <c r="E10" s="444">
        <v>4</v>
      </c>
      <c r="F10" s="248">
        <f t="shared" si="1"/>
        <v>100</v>
      </c>
      <c r="G10" s="444">
        <v>1</v>
      </c>
      <c r="H10" s="444">
        <v>2</v>
      </c>
      <c r="I10" s="444">
        <v>1</v>
      </c>
      <c r="J10" s="444">
        <v>0</v>
      </c>
      <c r="K10" s="444">
        <v>0</v>
      </c>
      <c r="L10" s="249">
        <f t="shared" si="2"/>
        <v>0</v>
      </c>
    </row>
    <row r="11" spans="1:12">
      <c r="A11" s="244" t="s">
        <v>621</v>
      </c>
      <c r="B11" s="984">
        <v>26</v>
      </c>
      <c r="C11" s="984">
        <v>14</v>
      </c>
      <c r="D11" s="248">
        <f t="shared" si="0"/>
        <v>53.846153846153847</v>
      </c>
      <c r="E11" s="984">
        <v>12</v>
      </c>
      <c r="F11" s="248">
        <f t="shared" si="1"/>
        <v>46.153846153846153</v>
      </c>
      <c r="G11" s="984">
        <v>9</v>
      </c>
      <c r="H11" s="984">
        <v>6</v>
      </c>
      <c r="I11" s="984">
        <v>11</v>
      </c>
      <c r="J11" s="984">
        <v>0</v>
      </c>
      <c r="K11" s="984" t="s">
        <v>67</v>
      </c>
      <c r="L11" s="249">
        <v>3.8</v>
      </c>
    </row>
    <row r="12" spans="1:12">
      <c r="A12" s="244" t="s">
        <v>620</v>
      </c>
      <c r="B12" s="984">
        <v>14</v>
      </c>
      <c r="C12" s="444">
        <v>6</v>
      </c>
      <c r="D12" s="248">
        <f t="shared" si="0"/>
        <v>42.857142857142854</v>
      </c>
      <c r="E12" s="444">
        <v>8</v>
      </c>
      <c r="F12" s="248">
        <f t="shared" si="1"/>
        <v>57.142857142857146</v>
      </c>
      <c r="G12" s="444">
        <v>6</v>
      </c>
      <c r="H12" s="444">
        <v>3</v>
      </c>
      <c r="I12" s="444">
        <v>5</v>
      </c>
      <c r="J12" s="444">
        <v>0</v>
      </c>
      <c r="K12" s="444">
        <v>0</v>
      </c>
      <c r="L12" s="249">
        <f t="shared" si="2"/>
        <v>0</v>
      </c>
    </row>
    <row r="13" spans="1:12">
      <c r="A13" s="244" t="s">
        <v>619</v>
      </c>
      <c r="B13" s="984">
        <v>15</v>
      </c>
      <c r="C13" s="444" t="s">
        <v>67</v>
      </c>
      <c r="D13" s="248">
        <v>6.7</v>
      </c>
      <c r="E13" s="444">
        <v>14</v>
      </c>
      <c r="F13" s="248">
        <v>93.3</v>
      </c>
      <c r="G13" s="444">
        <v>4</v>
      </c>
      <c r="H13" s="444">
        <v>4</v>
      </c>
      <c r="I13" s="444">
        <v>7</v>
      </c>
      <c r="J13" s="444">
        <v>0</v>
      </c>
      <c r="K13" s="444">
        <v>0</v>
      </c>
      <c r="L13" s="249">
        <f t="shared" si="2"/>
        <v>0</v>
      </c>
    </row>
    <row r="14" spans="1:12" ht="15">
      <c r="A14" s="250" t="s">
        <v>618</v>
      </c>
      <c r="B14" s="445">
        <v>1634</v>
      </c>
      <c r="C14" s="445">
        <f>SUM(C6:C13)</f>
        <v>408</v>
      </c>
      <c r="D14" s="251">
        <f t="shared" si="0"/>
        <v>24.969400244798042</v>
      </c>
      <c r="E14" s="445">
        <f>SUM(E6:E13)</f>
        <v>1225</v>
      </c>
      <c r="F14" s="252">
        <f t="shared" si="1"/>
        <v>75.030599755201962</v>
      </c>
      <c r="G14" s="445">
        <f>SUM(G6:G13)</f>
        <v>465</v>
      </c>
      <c r="H14" s="445">
        <f>SUM(H6:H13)</f>
        <v>484</v>
      </c>
      <c r="I14" s="445">
        <f>SUM(I6:I13)</f>
        <v>459</v>
      </c>
      <c r="J14" s="445">
        <f>SUM(J6:J13)</f>
        <v>225</v>
      </c>
      <c r="K14" s="445">
        <f>SUM(K6:K13)</f>
        <v>40</v>
      </c>
      <c r="L14" s="249">
        <f t="shared" si="2"/>
        <v>2.4479804161566707</v>
      </c>
    </row>
    <row r="15" spans="1:12">
      <c r="A15" s="244" t="s">
        <v>617</v>
      </c>
      <c r="B15" s="984">
        <v>102</v>
      </c>
      <c r="C15" s="444">
        <v>49</v>
      </c>
      <c r="D15" s="248">
        <f t="shared" si="0"/>
        <v>48.03921568627451</v>
      </c>
      <c r="E15" s="444">
        <v>53</v>
      </c>
      <c r="F15" s="248">
        <f t="shared" si="1"/>
        <v>51.96078431372549</v>
      </c>
      <c r="G15" s="444">
        <v>35</v>
      </c>
      <c r="H15" s="444">
        <v>33</v>
      </c>
      <c r="I15" s="444">
        <v>34</v>
      </c>
      <c r="J15" s="444">
        <v>0</v>
      </c>
      <c r="K15" s="444">
        <v>3</v>
      </c>
      <c r="L15" s="249">
        <f t="shared" si="2"/>
        <v>2.9411764705882351</v>
      </c>
    </row>
    <row r="16" spans="1:12">
      <c r="A16" s="244" t="s">
        <v>616</v>
      </c>
      <c r="B16" s="984">
        <v>355</v>
      </c>
      <c r="C16" s="984">
        <v>205</v>
      </c>
      <c r="D16" s="248">
        <f t="shared" si="0"/>
        <v>57.74647887323944</v>
      </c>
      <c r="E16" s="984">
        <v>150</v>
      </c>
      <c r="F16" s="248">
        <f t="shared" si="1"/>
        <v>42.25352112676056</v>
      </c>
      <c r="G16" s="984">
        <v>124</v>
      </c>
      <c r="H16" s="984">
        <v>134</v>
      </c>
      <c r="I16" s="984">
        <v>97</v>
      </c>
      <c r="J16" s="984">
        <v>0</v>
      </c>
      <c r="K16" s="984">
        <v>18</v>
      </c>
      <c r="L16" s="249">
        <f t="shared" si="2"/>
        <v>5.070422535211268</v>
      </c>
    </row>
    <row r="17" spans="1:12">
      <c r="A17" s="244" t="s">
        <v>615</v>
      </c>
      <c r="B17" s="984">
        <v>25</v>
      </c>
      <c r="C17" s="444">
        <v>12</v>
      </c>
      <c r="D17" s="248">
        <f t="shared" si="0"/>
        <v>48</v>
      </c>
      <c r="E17" s="444">
        <v>13</v>
      </c>
      <c r="F17" s="248">
        <f t="shared" si="1"/>
        <v>52</v>
      </c>
      <c r="G17" s="444">
        <v>7</v>
      </c>
      <c r="H17" s="444">
        <v>6</v>
      </c>
      <c r="I17" s="444">
        <v>12</v>
      </c>
      <c r="J17" s="444">
        <v>0</v>
      </c>
      <c r="K17" s="444">
        <v>2</v>
      </c>
      <c r="L17" s="249">
        <f t="shared" si="2"/>
        <v>8</v>
      </c>
    </row>
    <row r="18" spans="1:12">
      <c r="A18" s="244" t="s">
        <v>614</v>
      </c>
      <c r="B18" s="984">
        <v>18</v>
      </c>
      <c r="C18" s="984">
        <v>4</v>
      </c>
      <c r="D18" s="248">
        <f t="shared" si="0"/>
        <v>22.222222222222221</v>
      </c>
      <c r="E18" s="984">
        <v>14</v>
      </c>
      <c r="F18" s="248">
        <f t="shared" si="1"/>
        <v>77.777777777777771</v>
      </c>
      <c r="G18" s="984">
        <v>6</v>
      </c>
      <c r="H18" s="984">
        <v>6</v>
      </c>
      <c r="I18" s="984">
        <v>6</v>
      </c>
      <c r="J18" s="984">
        <v>0</v>
      </c>
      <c r="K18" s="984">
        <v>0</v>
      </c>
      <c r="L18" s="249">
        <f t="shared" si="2"/>
        <v>0</v>
      </c>
    </row>
    <row r="19" spans="1:12">
      <c r="A19" s="244" t="s">
        <v>613</v>
      </c>
      <c r="B19" s="984">
        <v>251</v>
      </c>
      <c r="C19" s="444">
        <v>144</v>
      </c>
      <c r="D19" s="248">
        <f t="shared" si="0"/>
        <v>57.370517928286858</v>
      </c>
      <c r="E19" s="444">
        <v>107</v>
      </c>
      <c r="F19" s="248">
        <f t="shared" si="1"/>
        <v>42.629482071713142</v>
      </c>
      <c r="G19" s="444">
        <v>81</v>
      </c>
      <c r="H19" s="444">
        <v>88</v>
      </c>
      <c r="I19" s="444">
        <v>82</v>
      </c>
      <c r="J19" s="444">
        <v>0</v>
      </c>
      <c r="K19" s="444">
        <v>15</v>
      </c>
      <c r="L19" s="249">
        <f t="shared" si="2"/>
        <v>5.9760956175298805</v>
      </c>
    </row>
    <row r="20" spans="1:12">
      <c r="A20" s="244" t="s">
        <v>612</v>
      </c>
      <c r="B20" s="984">
        <v>100</v>
      </c>
      <c r="C20" s="444">
        <v>45</v>
      </c>
      <c r="D20" s="248">
        <f t="shared" si="0"/>
        <v>45</v>
      </c>
      <c r="E20" s="444">
        <v>55</v>
      </c>
      <c r="F20" s="248">
        <f t="shared" si="1"/>
        <v>55</v>
      </c>
      <c r="G20" s="444">
        <v>36</v>
      </c>
      <c r="H20" s="444">
        <v>27</v>
      </c>
      <c r="I20" s="444">
        <v>37</v>
      </c>
      <c r="J20" s="444">
        <v>0</v>
      </c>
      <c r="K20" s="444">
        <v>3</v>
      </c>
      <c r="L20" s="249">
        <f t="shared" si="2"/>
        <v>3</v>
      </c>
    </row>
    <row r="21" spans="1:12">
      <c r="A21" s="244" t="s">
        <v>611</v>
      </c>
      <c r="B21" s="984">
        <v>615</v>
      </c>
      <c r="C21" s="984">
        <v>406</v>
      </c>
      <c r="D21" s="248">
        <f t="shared" si="0"/>
        <v>66.016260162601625</v>
      </c>
      <c r="E21" s="984">
        <v>209</v>
      </c>
      <c r="F21" s="248">
        <f t="shared" si="1"/>
        <v>33.983739837398375</v>
      </c>
      <c r="G21" s="984">
        <v>183</v>
      </c>
      <c r="H21" s="984">
        <v>218</v>
      </c>
      <c r="I21" s="984">
        <v>214</v>
      </c>
      <c r="J21" s="984">
        <v>0</v>
      </c>
      <c r="K21" s="984">
        <v>22</v>
      </c>
      <c r="L21" s="249">
        <f t="shared" si="2"/>
        <v>3.5772357723577239</v>
      </c>
    </row>
    <row r="22" spans="1:12">
      <c r="A22" s="244" t="s">
        <v>610</v>
      </c>
      <c r="B22" s="984">
        <v>17</v>
      </c>
      <c r="C22" s="446">
        <v>8</v>
      </c>
      <c r="D22" s="248">
        <f t="shared" si="0"/>
        <v>47.058823529411761</v>
      </c>
      <c r="E22" s="446">
        <v>9</v>
      </c>
      <c r="F22" s="248">
        <f t="shared" si="1"/>
        <v>52.941176470588239</v>
      </c>
      <c r="G22" s="446">
        <v>4</v>
      </c>
      <c r="H22" s="446">
        <v>4</v>
      </c>
      <c r="I22" s="446">
        <v>9</v>
      </c>
      <c r="J22" s="446">
        <v>0</v>
      </c>
      <c r="K22" s="446">
        <v>2</v>
      </c>
      <c r="L22" s="249">
        <f t="shared" si="2"/>
        <v>11.76470588235294</v>
      </c>
    </row>
    <row r="23" spans="1:12" ht="15">
      <c r="A23" s="250" t="s">
        <v>609</v>
      </c>
      <c r="B23" s="445">
        <v>1483</v>
      </c>
      <c r="C23" s="445">
        <f>SUM(C15:C22)</f>
        <v>873</v>
      </c>
      <c r="D23" s="248">
        <f t="shared" si="0"/>
        <v>58.867161159811197</v>
      </c>
      <c r="E23" s="445">
        <f>SUM(E15:E22)</f>
        <v>610</v>
      </c>
      <c r="F23" s="252">
        <f t="shared" si="1"/>
        <v>41.132838840188803</v>
      </c>
      <c r="G23" s="445">
        <f>SUM(G15:G22)</f>
        <v>476</v>
      </c>
      <c r="H23" s="445">
        <f>SUM(H15:H22)</f>
        <v>516</v>
      </c>
      <c r="I23" s="445">
        <f>SUM(I15:I22)</f>
        <v>491</v>
      </c>
      <c r="J23" s="445">
        <v>0</v>
      </c>
      <c r="K23" s="445">
        <f>SUM(K15:K22)</f>
        <v>65</v>
      </c>
      <c r="L23" s="249">
        <f t="shared" si="2"/>
        <v>4.3830074173971685</v>
      </c>
    </row>
    <row r="24" spans="1:12" ht="19.899999999999999" customHeight="1">
      <c r="A24" s="253" t="s">
        <v>608</v>
      </c>
      <c r="B24" s="985">
        <f>B14+B23</f>
        <v>3117</v>
      </c>
      <c r="C24" s="985">
        <f>C14+C23</f>
        <v>1281</v>
      </c>
      <c r="D24" s="252">
        <f t="shared" si="0"/>
        <v>41.097208854667947</v>
      </c>
      <c r="E24" s="985">
        <f>E14+E23</f>
        <v>1835</v>
      </c>
      <c r="F24" s="252">
        <f t="shared" si="1"/>
        <v>58.902791145332053</v>
      </c>
      <c r="G24" s="985">
        <f>G14+G23</f>
        <v>941</v>
      </c>
      <c r="H24" s="985">
        <f>H14+H23</f>
        <v>1000</v>
      </c>
      <c r="I24" s="985">
        <f>I14+I23</f>
        <v>950</v>
      </c>
      <c r="J24" s="985">
        <f>J14</f>
        <v>225</v>
      </c>
      <c r="K24" s="985">
        <f>K14+K23</f>
        <v>105</v>
      </c>
      <c r="L24" s="986">
        <f t="shared" si="2"/>
        <v>3.3686236766121271</v>
      </c>
    </row>
    <row r="25" spans="1:12" s="34" customFormat="1" ht="12">
      <c r="A25" s="215" t="s">
        <v>1888</v>
      </c>
    </row>
    <row r="26" spans="1:12">
      <c r="A26" s="964" t="s">
        <v>1913</v>
      </c>
    </row>
  </sheetData>
  <mergeCells count="6">
    <mergeCell ref="C3:D3"/>
    <mergeCell ref="A5:K5"/>
    <mergeCell ref="B2:E2"/>
    <mergeCell ref="G2:J2"/>
    <mergeCell ref="K2:L3"/>
    <mergeCell ref="A2:A4"/>
  </mergeCells>
  <pageMargins left="0.7" right="0.7" top="0.78740157499999996" bottom="0.78740157499999996" header="0.3" footer="0.3"/>
  <pageSetup paperSize="9" orientation="portrait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workbookViewId="0">
      <selection sqref="A1:P1"/>
    </sheetView>
  </sheetViews>
  <sheetFormatPr baseColWidth="10" defaultColWidth="11" defaultRowHeight="14.25"/>
  <cols>
    <col min="1" max="1" width="11" style="171"/>
    <col min="2" max="2" width="9.125" style="171" customWidth="1"/>
    <col min="3" max="3" width="7.625" style="171" customWidth="1"/>
    <col min="4" max="4" width="5.5" style="171" customWidth="1"/>
    <col min="5" max="5" width="7.375" style="171" customWidth="1"/>
    <col min="6" max="6" width="5.625" style="171" customWidth="1"/>
    <col min="7" max="7" width="8.125" style="171" customWidth="1"/>
    <col min="8" max="8" width="7.25" style="171" customWidth="1"/>
    <col min="9" max="9" width="5.875" style="171" customWidth="1"/>
    <col min="10" max="10" width="7.875" style="171" customWidth="1"/>
    <col min="11" max="11" width="5" style="171" customWidth="1"/>
    <col min="12" max="12" width="8.5" style="171" customWidth="1"/>
    <col min="13" max="13" width="7.25" style="171" customWidth="1"/>
    <col min="14" max="14" width="6.5" style="171" customWidth="1"/>
    <col min="15" max="15" width="7.625" style="171" customWidth="1"/>
    <col min="16" max="16" width="6.375" style="171" customWidth="1"/>
    <col min="17" max="16384" width="11" style="171"/>
  </cols>
  <sheetData>
    <row r="1" spans="1:16" ht="30" customHeight="1" thickBot="1">
      <c r="A1" s="1461" t="s">
        <v>1658</v>
      </c>
      <c r="B1" s="1461"/>
      <c r="C1" s="1461"/>
      <c r="D1" s="1461"/>
      <c r="E1" s="1461"/>
      <c r="F1" s="1461"/>
      <c r="G1" s="1461"/>
      <c r="H1" s="1461"/>
      <c r="I1" s="1461"/>
      <c r="J1" s="1461"/>
      <c r="K1" s="1461"/>
      <c r="L1" s="1461"/>
      <c r="M1" s="1461"/>
      <c r="N1" s="1461"/>
      <c r="O1" s="1461"/>
      <c r="P1" s="1461"/>
    </row>
    <row r="2" spans="1:16" ht="14.45" customHeight="1">
      <c r="A2" s="1457" t="s">
        <v>641</v>
      </c>
      <c r="B2" s="1462" t="s">
        <v>7</v>
      </c>
      <c r="C2" s="1463"/>
      <c r="D2" s="1463"/>
      <c r="E2" s="1463"/>
      <c r="F2" s="1463"/>
      <c r="G2" s="1462" t="s">
        <v>640</v>
      </c>
      <c r="H2" s="1463"/>
      <c r="I2" s="1463"/>
      <c r="J2" s="1463"/>
      <c r="K2" s="1463"/>
      <c r="L2" s="1462" t="s">
        <v>639</v>
      </c>
      <c r="M2" s="1463"/>
      <c r="N2" s="1463"/>
      <c r="O2" s="1463"/>
      <c r="P2" s="1464"/>
    </row>
    <row r="3" spans="1:16">
      <c r="A3" s="1458"/>
      <c r="B3" s="1451" t="s">
        <v>638</v>
      </c>
      <c r="C3" s="1451" t="s">
        <v>3</v>
      </c>
      <c r="D3" s="1453"/>
      <c r="E3" s="1451" t="s">
        <v>4</v>
      </c>
      <c r="F3" s="1453"/>
      <c r="G3" s="1451" t="s">
        <v>638</v>
      </c>
      <c r="H3" s="1451" t="s">
        <v>3</v>
      </c>
      <c r="I3" s="1453"/>
      <c r="J3" s="1451" t="s">
        <v>4</v>
      </c>
      <c r="K3" s="1453"/>
      <c r="L3" s="1451" t="s">
        <v>638</v>
      </c>
      <c r="M3" s="1451" t="s">
        <v>3</v>
      </c>
      <c r="N3" s="1453"/>
      <c r="O3" s="1451" t="s">
        <v>4</v>
      </c>
      <c r="P3" s="1456"/>
    </row>
    <row r="4" spans="1:16" ht="15" thickBot="1">
      <c r="A4" s="1459"/>
      <c r="B4" s="1452" t="s">
        <v>66</v>
      </c>
      <c r="C4" s="1452" t="s">
        <v>66</v>
      </c>
      <c r="D4" s="1452" t="s">
        <v>551</v>
      </c>
      <c r="E4" s="1452" t="s">
        <v>66</v>
      </c>
      <c r="F4" s="1452" t="s">
        <v>551</v>
      </c>
      <c r="G4" s="1452" t="s">
        <v>66</v>
      </c>
      <c r="H4" s="1452" t="s">
        <v>66</v>
      </c>
      <c r="I4" s="1452" t="s">
        <v>551</v>
      </c>
      <c r="J4" s="1452" t="s">
        <v>66</v>
      </c>
      <c r="K4" s="1452" t="s">
        <v>551</v>
      </c>
      <c r="L4" s="1452" t="s">
        <v>66</v>
      </c>
      <c r="M4" s="1452" t="s">
        <v>66</v>
      </c>
      <c r="N4" s="1452" t="s">
        <v>551</v>
      </c>
      <c r="O4" s="1452" t="s">
        <v>66</v>
      </c>
      <c r="P4" s="1454" t="s">
        <v>551</v>
      </c>
    </row>
    <row r="5" spans="1:16">
      <c r="A5" s="1460" t="s">
        <v>216</v>
      </c>
      <c r="B5" s="1460"/>
      <c r="C5" s="1460"/>
      <c r="D5" s="1460"/>
      <c r="E5" s="1460"/>
      <c r="F5" s="1460"/>
      <c r="G5" s="1460"/>
      <c r="H5" s="1460"/>
      <c r="I5" s="1460"/>
      <c r="J5" s="1460"/>
      <c r="K5" s="1460"/>
      <c r="L5" s="1460"/>
      <c r="M5" s="1460"/>
      <c r="N5" s="1460"/>
      <c r="O5" s="1460"/>
      <c r="P5" s="1460"/>
    </row>
    <row r="6" spans="1:16">
      <c r="A6" s="255" t="s">
        <v>637</v>
      </c>
      <c r="B6" s="256">
        <v>208</v>
      </c>
      <c r="C6" s="256">
        <v>122</v>
      </c>
      <c r="D6" s="256">
        <v>58.7</v>
      </c>
      <c r="E6" s="256">
        <v>86</v>
      </c>
      <c r="F6" s="256">
        <v>41.3</v>
      </c>
      <c r="G6" s="256">
        <v>158</v>
      </c>
      <c r="H6" s="256">
        <v>108</v>
      </c>
      <c r="I6" s="256">
        <v>68.400000000000006</v>
      </c>
      <c r="J6" s="256">
        <v>50</v>
      </c>
      <c r="K6" s="256">
        <v>31.6</v>
      </c>
      <c r="L6" s="256">
        <v>50</v>
      </c>
      <c r="M6" s="256">
        <v>14</v>
      </c>
      <c r="N6" s="256">
        <v>28</v>
      </c>
      <c r="O6" s="256">
        <v>36</v>
      </c>
      <c r="P6" s="256">
        <v>72</v>
      </c>
    </row>
    <row r="7" spans="1:16">
      <c r="A7" s="255" t="s">
        <v>569</v>
      </c>
      <c r="B7" s="256">
        <v>10</v>
      </c>
      <c r="C7" s="256">
        <v>3</v>
      </c>
      <c r="D7" s="256">
        <v>30</v>
      </c>
      <c r="E7" s="256">
        <v>7</v>
      </c>
      <c r="F7" s="256">
        <v>70</v>
      </c>
      <c r="G7" s="256">
        <v>3</v>
      </c>
      <c r="H7" s="256" t="s">
        <v>124</v>
      </c>
      <c r="I7" s="256" t="s">
        <v>124</v>
      </c>
      <c r="J7" s="256">
        <v>3</v>
      </c>
      <c r="K7" s="256">
        <v>100</v>
      </c>
      <c r="L7" s="256">
        <v>7</v>
      </c>
      <c r="M7" s="256">
        <v>3</v>
      </c>
      <c r="N7" s="256">
        <v>42.9</v>
      </c>
      <c r="O7" s="256">
        <v>4</v>
      </c>
      <c r="P7" s="256">
        <v>57.1</v>
      </c>
    </row>
    <row r="8" spans="1:16">
      <c r="A8" s="255" t="s">
        <v>7</v>
      </c>
      <c r="B8" s="256">
        <v>218</v>
      </c>
      <c r="C8" s="256">
        <v>125</v>
      </c>
      <c r="D8" s="256">
        <v>57.3</v>
      </c>
      <c r="E8" s="256">
        <v>93</v>
      </c>
      <c r="F8" s="256">
        <v>42.7</v>
      </c>
      <c r="G8" s="256">
        <v>161</v>
      </c>
      <c r="H8" s="256">
        <v>108</v>
      </c>
      <c r="I8" s="256">
        <v>67.099999999999994</v>
      </c>
      <c r="J8" s="256">
        <v>53</v>
      </c>
      <c r="K8" s="256">
        <v>32.9</v>
      </c>
      <c r="L8" s="256">
        <v>57</v>
      </c>
      <c r="M8" s="256">
        <v>17</v>
      </c>
      <c r="N8" s="256">
        <v>29.8</v>
      </c>
      <c r="O8" s="256">
        <v>40</v>
      </c>
      <c r="P8" s="256">
        <v>70.2</v>
      </c>
    </row>
    <row r="9" spans="1:16">
      <c r="A9" s="1455" t="s">
        <v>215</v>
      </c>
      <c r="B9" s="1455"/>
      <c r="C9" s="1455"/>
      <c r="D9" s="1455"/>
      <c r="E9" s="1455"/>
      <c r="F9" s="1455"/>
      <c r="G9" s="1455"/>
      <c r="H9" s="1455"/>
      <c r="I9" s="1455"/>
      <c r="J9" s="1455"/>
      <c r="K9" s="1455"/>
      <c r="L9" s="1455"/>
      <c r="M9" s="1455"/>
      <c r="N9" s="1455"/>
      <c r="O9" s="1455"/>
      <c r="P9" s="1455"/>
    </row>
    <row r="10" spans="1:16">
      <c r="A10" s="255" t="s">
        <v>637</v>
      </c>
      <c r="B10" s="256">
        <v>208</v>
      </c>
      <c r="C10" s="256">
        <v>125</v>
      </c>
      <c r="D10" s="256">
        <v>60.1</v>
      </c>
      <c r="E10" s="256">
        <v>83</v>
      </c>
      <c r="F10" s="256">
        <v>39.9</v>
      </c>
      <c r="G10" s="256">
        <v>158</v>
      </c>
      <c r="H10" s="256">
        <v>111</v>
      </c>
      <c r="I10" s="256">
        <v>70.3</v>
      </c>
      <c r="J10" s="256">
        <v>47</v>
      </c>
      <c r="K10" s="256">
        <v>29.7</v>
      </c>
      <c r="L10" s="256">
        <v>50</v>
      </c>
      <c r="M10" s="256">
        <v>14</v>
      </c>
      <c r="N10" s="256">
        <v>28</v>
      </c>
      <c r="O10" s="256">
        <v>36</v>
      </c>
      <c r="P10" s="256">
        <v>72</v>
      </c>
    </row>
    <row r="11" spans="1:16">
      <c r="A11" s="255" t="s">
        <v>569</v>
      </c>
      <c r="B11" s="256">
        <v>9</v>
      </c>
      <c r="C11" s="256" t="s">
        <v>67</v>
      </c>
      <c r="D11" s="256">
        <v>22.2</v>
      </c>
      <c r="E11" s="256">
        <v>7</v>
      </c>
      <c r="F11" s="256">
        <v>77.8</v>
      </c>
      <c r="G11" s="256" t="s">
        <v>67</v>
      </c>
      <c r="H11" s="256" t="s">
        <v>124</v>
      </c>
      <c r="I11" s="256" t="s">
        <v>124</v>
      </c>
      <c r="J11" s="256" t="s">
        <v>67</v>
      </c>
      <c r="K11" s="256">
        <v>100</v>
      </c>
      <c r="L11" s="256">
        <v>7</v>
      </c>
      <c r="M11" s="256" t="s">
        <v>67</v>
      </c>
      <c r="N11" s="256">
        <v>28.6</v>
      </c>
      <c r="O11" s="256">
        <v>5</v>
      </c>
      <c r="P11" s="256">
        <v>71.400000000000006</v>
      </c>
    </row>
    <row r="12" spans="1:16">
      <c r="A12" s="255" t="s">
        <v>7</v>
      </c>
      <c r="B12" s="256">
        <v>217</v>
      </c>
      <c r="C12" s="256">
        <v>127</v>
      </c>
      <c r="D12" s="256">
        <v>58.5</v>
      </c>
      <c r="E12" s="256">
        <v>90</v>
      </c>
      <c r="F12" s="256">
        <v>41.5</v>
      </c>
      <c r="G12" s="256">
        <v>160</v>
      </c>
      <c r="H12" s="256">
        <v>111</v>
      </c>
      <c r="I12" s="256">
        <v>69.400000000000006</v>
      </c>
      <c r="J12" s="256">
        <v>49</v>
      </c>
      <c r="K12" s="256">
        <v>30.6</v>
      </c>
      <c r="L12" s="256">
        <v>57</v>
      </c>
      <c r="M12" s="256">
        <v>16</v>
      </c>
      <c r="N12" s="256">
        <v>28.1</v>
      </c>
      <c r="O12" s="256">
        <v>41</v>
      </c>
      <c r="P12" s="256">
        <v>71.900000000000006</v>
      </c>
    </row>
    <row r="13" spans="1:16">
      <c r="A13" s="1455" t="s">
        <v>214</v>
      </c>
      <c r="B13" s="1455"/>
      <c r="C13" s="1455"/>
      <c r="D13" s="1455"/>
      <c r="E13" s="1455"/>
      <c r="F13" s="1455"/>
      <c r="G13" s="1455"/>
      <c r="H13" s="1455"/>
      <c r="I13" s="1455"/>
      <c r="J13" s="1455"/>
      <c r="K13" s="1455"/>
      <c r="L13" s="1455"/>
      <c r="M13" s="1455"/>
      <c r="N13" s="1455"/>
      <c r="O13" s="1455"/>
      <c r="P13" s="1455"/>
    </row>
    <row r="14" spans="1:16">
      <c r="A14" s="255" t="s">
        <v>637</v>
      </c>
      <c r="B14" s="256">
        <v>227</v>
      </c>
      <c r="C14" s="256">
        <v>134</v>
      </c>
      <c r="D14" s="256">
        <v>59</v>
      </c>
      <c r="E14" s="256">
        <v>93</v>
      </c>
      <c r="F14" s="256">
        <v>41</v>
      </c>
      <c r="G14" s="256">
        <v>176</v>
      </c>
      <c r="H14" s="256">
        <v>126</v>
      </c>
      <c r="I14" s="256">
        <v>71.599999999999994</v>
      </c>
      <c r="J14" s="256">
        <v>50</v>
      </c>
      <c r="K14" s="256">
        <v>28.4</v>
      </c>
      <c r="L14" s="256">
        <v>51</v>
      </c>
      <c r="M14" s="256">
        <v>8</v>
      </c>
      <c r="N14" s="256">
        <v>15.7</v>
      </c>
      <c r="O14" s="256">
        <v>43</v>
      </c>
      <c r="P14" s="256">
        <v>84.3</v>
      </c>
    </row>
    <row r="15" spans="1:16">
      <c r="A15" s="255" t="s">
        <v>569</v>
      </c>
      <c r="B15" s="256">
        <v>9</v>
      </c>
      <c r="C15" s="256" t="s">
        <v>67</v>
      </c>
      <c r="D15" s="256">
        <v>22.2</v>
      </c>
      <c r="E15" s="256">
        <v>7</v>
      </c>
      <c r="F15" s="256">
        <v>77.8</v>
      </c>
      <c r="G15" s="256">
        <v>3</v>
      </c>
      <c r="H15" s="256" t="s">
        <v>124</v>
      </c>
      <c r="I15" s="256" t="s">
        <v>124</v>
      </c>
      <c r="J15" s="256">
        <v>3</v>
      </c>
      <c r="K15" s="256">
        <v>100</v>
      </c>
      <c r="L15" s="256">
        <v>6</v>
      </c>
      <c r="M15" s="256" t="s">
        <v>67</v>
      </c>
      <c r="N15" s="256">
        <v>33.299999999999997</v>
      </c>
      <c r="O15" s="256">
        <v>4</v>
      </c>
      <c r="P15" s="256">
        <v>66.7</v>
      </c>
    </row>
    <row r="16" spans="1:16">
      <c r="A16" s="255" t="s">
        <v>7</v>
      </c>
      <c r="B16" s="256">
        <v>236</v>
      </c>
      <c r="C16" s="256">
        <v>136</v>
      </c>
      <c r="D16" s="256">
        <v>57.6</v>
      </c>
      <c r="E16" s="256">
        <v>100</v>
      </c>
      <c r="F16" s="256">
        <v>42.4</v>
      </c>
      <c r="G16" s="256">
        <v>179</v>
      </c>
      <c r="H16" s="256">
        <v>126</v>
      </c>
      <c r="I16" s="256">
        <v>70.400000000000006</v>
      </c>
      <c r="J16" s="256">
        <v>53</v>
      </c>
      <c r="K16" s="256">
        <v>29.6</v>
      </c>
      <c r="L16" s="256">
        <v>57</v>
      </c>
      <c r="M16" s="256">
        <v>10</v>
      </c>
      <c r="N16" s="256">
        <v>17.5</v>
      </c>
      <c r="O16" s="256">
        <v>47</v>
      </c>
      <c r="P16" s="256">
        <v>82.5</v>
      </c>
    </row>
    <row r="17" spans="1:16">
      <c r="A17" s="1455" t="s">
        <v>213</v>
      </c>
      <c r="B17" s="1455"/>
      <c r="C17" s="1455"/>
      <c r="D17" s="1455"/>
      <c r="E17" s="1455"/>
      <c r="F17" s="1455"/>
      <c r="G17" s="1455"/>
      <c r="H17" s="1455"/>
      <c r="I17" s="1455"/>
      <c r="J17" s="1455"/>
      <c r="K17" s="1455"/>
      <c r="L17" s="1455"/>
      <c r="M17" s="1455"/>
      <c r="N17" s="1455"/>
      <c r="O17" s="1455"/>
      <c r="P17" s="1455"/>
    </row>
    <row r="18" spans="1:16">
      <c r="A18" s="255" t="s">
        <v>637</v>
      </c>
      <c r="B18" s="256">
        <v>231</v>
      </c>
      <c r="C18" s="256">
        <v>139</v>
      </c>
      <c r="D18" s="256">
        <v>60.2</v>
      </c>
      <c r="E18" s="256">
        <v>92</v>
      </c>
      <c r="F18" s="256">
        <v>39.799999999999997</v>
      </c>
      <c r="G18" s="256">
        <v>171</v>
      </c>
      <c r="H18" s="256">
        <v>123</v>
      </c>
      <c r="I18" s="256">
        <v>71.900000000000006</v>
      </c>
      <c r="J18" s="256">
        <v>48</v>
      </c>
      <c r="K18" s="256">
        <v>28.1</v>
      </c>
      <c r="L18" s="256">
        <v>60</v>
      </c>
      <c r="M18" s="256">
        <v>16</v>
      </c>
      <c r="N18" s="256">
        <v>26.7</v>
      </c>
      <c r="O18" s="256">
        <v>44</v>
      </c>
      <c r="P18" s="256">
        <v>73.3</v>
      </c>
    </row>
    <row r="19" spans="1:16">
      <c r="A19" s="255" t="s">
        <v>569</v>
      </c>
      <c r="B19" s="256">
        <v>8</v>
      </c>
      <c r="C19" s="256" t="s">
        <v>67</v>
      </c>
      <c r="D19" s="256">
        <v>25</v>
      </c>
      <c r="E19" s="256">
        <v>6</v>
      </c>
      <c r="F19" s="256">
        <v>75</v>
      </c>
      <c r="G19" s="256" t="s">
        <v>67</v>
      </c>
      <c r="H19" s="256" t="s">
        <v>124</v>
      </c>
      <c r="I19" s="256" t="s">
        <v>124</v>
      </c>
      <c r="J19" s="256" t="s">
        <v>67</v>
      </c>
      <c r="K19" s="256">
        <v>100</v>
      </c>
      <c r="L19" s="256">
        <v>6</v>
      </c>
      <c r="M19" s="256" t="s">
        <v>67</v>
      </c>
      <c r="N19" s="256">
        <v>33.299999999999997</v>
      </c>
      <c r="O19" s="256">
        <v>4</v>
      </c>
      <c r="P19" s="256">
        <v>66.7</v>
      </c>
    </row>
    <row r="20" spans="1:16">
      <c r="A20" s="255" t="s">
        <v>7</v>
      </c>
      <c r="B20" s="256">
        <v>239</v>
      </c>
      <c r="C20" s="256">
        <v>141</v>
      </c>
      <c r="D20" s="256">
        <v>59</v>
      </c>
      <c r="E20" s="256">
        <v>98</v>
      </c>
      <c r="F20" s="256">
        <v>41</v>
      </c>
      <c r="G20" s="256">
        <v>173</v>
      </c>
      <c r="H20" s="256">
        <v>123</v>
      </c>
      <c r="I20" s="256">
        <v>71.099999999999994</v>
      </c>
      <c r="J20" s="256">
        <v>50</v>
      </c>
      <c r="K20" s="256">
        <v>28.9</v>
      </c>
      <c r="L20" s="256">
        <v>66</v>
      </c>
      <c r="M20" s="256">
        <v>18</v>
      </c>
      <c r="N20" s="256">
        <v>27.3</v>
      </c>
      <c r="O20" s="256">
        <v>48</v>
      </c>
      <c r="P20" s="256">
        <v>72.7</v>
      </c>
    </row>
    <row r="21" spans="1:16">
      <c r="A21" s="1455" t="s">
        <v>212</v>
      </c>
      <c r="B21" s="1455"/>
      <c r="C21" s="1455"/>
      <c r="D21" s="1455"/>
      <c r="E21" s="1455"/>
      <c r="F21" s="1455"/>
      <c r="G21" s="1455"/>
      <c r="H21" s="1455"/>
      <c r="I21" s="1455"/>
      <c r="J21" s="1455"/>
      <c r="K21" s="1455"/>
      <c r="L21" s="1455"/>
      <c r="M21" s="1455"/>
      <c r="N21" s="1455"/>
      <c r="O21" s="1455"/>
      <c r="P21" s="1455"/>
    </row>
    <row r="22" spans="1:16">
      <c r="A22" s="255" t="s">
        <v>637</v>
      </c>
      <c r="B22" s="256">
        <v>233</v>
      </c>
      <c r="C22" s="256">
        <v>146</v>
      </c>
      <c r="D22" s="256">
        <v>62.7</v>
      </c>
      <c r="E22" s="256">
        <v>87</v>
      </c>
      <c r="F22" s="256">
        <v>37.299999999999997</v>
      </c>
      <c r="G22" s="256">
        <v>177</v>
      </c>
      <c r="H22" s="256">
        <v>129</v>
      </c>
      <c r="I22" s="256">
        <v>72.900000000000006</v>
      </c>
      <c r="J22" s="256">
        <v>48</v>
      </c>
      <c r="K22" s="256">
        <v>27.1</v>
      </c>
      <c r="L22" s="256">
        <v>56</v>
      </c>
      <c r="M22" s="256">
        <v>17</v>
      </c>
      <c r="N22" s="256">
        <v>30.4</v>
      </c>
      <c r="O22" s="256">
        <v>39</v>
      </c>
      <c r="P22" s="256">
        <v>69.599999999999994</v>
      </c>
    </row>
    <row r="23" spans="1:16">
      <c r="A23" s="255" t="s">
        <v>569</v>
      </c>
      <c r="B23" s="256">
        <v>9</v>
      </c>
      <c r="C23" s="256" t="s">
        <v>67</v>
      </c>
      <c r="D23" s="256">
        <v>11.1</v>
      </c>
      <c r="E23" s="256">
        <v>8</v>
      </c>
      <c r="F23" s="256">
        <v>88.9</v>
      </c>
      <c r="G23" s="256">
        <v>5</v>
      </c>
      <c r="H23" s="256">
        <v>1</v>
      </c>
      <c r="I23" s="256">
        <v>20</v>
      </c>
      <c r="J23" s="256">
        <v>4</v>
      </c>
      <c r="K23" s="256">
        <v>80</v>
      </c>
      <c r="L23" s="256">
        <v>4</v>
      </c>
      <c r="M23" s="256" t="s">
        <v>124</v>
      </c>
      <c r="N23" s="256" t="s">
        <v>124</v>
      </c>
      <c r="O23" s="256">
        <v>4</v>
      </c>
      <c r="P23" s="256">
        <v>100</v>
      </c>
    </row>
    <row r="24" spans="1:16">
      <c r="A24" s="255" t="s">
        <v>7</v>
      </c>
      <c r="B24" s="256">
        <v>242</v>
      </c>
      <c r="C24" s="256">
        <v>147</v>
      </c>
      <c r="D24" s="256">
        <v>60.7</v>
      </c>
      <c r="E24" s="256">
        <v>95</v>
      </c>
      <c r="F24" s="256">
        <v>39.299999999999997</v>
      </c>
      <c r="G24" s="256">
        <v>182</v>
      </c>
      <c r="H24" s="256">
        <v>130</v>
      </c>
      <c r="I24" s="256">
        <v>71.400000000000006</v>
      </c>
      <c r="J24" s="256">
        <v>52</v>
      </c>
      <c r="K24" s="256">
        <v>28.6</v>
      </c>
      <c r="L24" s="256">
        <v>60</v>
      </c>
      <c r="M24" s="256">
        <v>17</v>
      </c>
      <c r="N24" s="256">
        <v>28.3</v>
      </c>
      <c r="O24" s="256">
        <v>43</v>
      </c>
      <c r="P24" s="256">
        <v>71.7</v>
      </c>
    </row>
    <row r="25" spans="1:16">
      <c r="A25" s="1455" t="s">
        <v>550</v>
      </c>
      <c r="B25" s="1455"/>
      <c r="C25" s="1455"/>
      <c r="D25" s="1455"/>
      <c r="E25" s="1455"/>
      <c r="F25" s="1455"/>
      <c r="G25" s="1455"/>
      <c r="H25" s="1455"/>
      <c r="I25" s="1455"/>
      <c r="J25" s="1455"/>
      <c r="K25" s="1455"/>
      <c r="L25" s="1455"/>
      <c r="M25" s="1455"/>
      <c r="N25" s="1455"/>
      <c r="O25" s="1455"/>
      <c r="P25" s="1455"/>
    </row>
    <row r="26" spans="1:16">
      <c r="A26" s="255" t="s">
        <v>637</v>
      </c>
      <c r="B26" s="256">
        <v>233</v>
      </c>
      <c r="C26" s="256">
        <v>147</v>
      </c>
      <c r="D26" s="256">
        <v>63.1</v>
      </c>
      <c r="E26" s="256">
        <v>86</v>
      </c>
      <c r="F26" s="256">
        <v>36.9</v>
      </c>
      <c r="G26" s="256">
        <v>177</v>
      </c>
      <c r="H26" s="256">
        <v>133</v>
      </c>
      <c r="I26" s="256">
        <v>75.099999999999994</v>
      </c>
      <c r="J26" s="256">
        <v>44</v>
      </c>
      <c r="K26" s="256">
        <v>24.9</v>
      </c>
      <c r="L26" s="256">
        <v>56</v>
      </c>
      <c r="M26" s="256">
        <v>14</v>
      </c>
      <c r="N26" s="256">
        <v>25</v>
      </c>
      <c r="O26" s="256">
        <v>42</v>
      </c>
      <c r="P26" s="256">
        <v>75</v>
      </c>
    </row>
    <row r="27" spans="1:16">
      <c r="A27" s="255" t="s">
        <v>569</v>
      </c>
      <c r="B27" s="256">
        <v>9</v>
      </c>
      <c r="C27" s="256">
        <v>3</v>
      </c>
      <c r="D27" s="256">
        <v>33.299999999999997</v>
      </c>
      <c r="E27" s="256">
        <v>6</v>
      </c>
      <c r="F27" s="256">
        <v>66.7</v>
      </c>
      <c r="G27" s="256">
        <v>5</v>
      </c>
      <c r="H27" s="256" t="s">
        <v>67</v>
      </c>
      <c r="I27" s="256">
        <v>40</v>
      </c>
      <c r="J27" s="256">
        <v>3</v>
      </c>
      <c r="K27" s="256">
        <v>60</v>
      </c>
      <c r="L27" s="256">
        <v>4</v>
      </c>
      <c r="M27" s="256" t="s">
        <v>67</v>
      </c>
      <c r="N27" s="256">
        <v>25</v>
      </c>
      <c r="O27" s="256">
        <v>3</v>
      </c>
      <c r="P27" s="256">
        <v>75</v>
      </c>
    </row>
    <row r="28" spans="1:16">
      <c r="A28" s="255" t="s">
        <v>7</v>
      </c>
      <c r="B28" s="256">
        <v>242</v>
      </c>
      <c r="C28" s="256">
        <v>150</v>
      </c>
      <c r="D28" s="256">
        <v>62</v>
      </c>
      <c r="E28" s="256">
        <v>92</v>
      </c>
      <c r="F28" s="256">
        <v>38</v>
      </c>
      <c r="G28" s="256">
        <v>182</v>
      </c>
      <c r="H28" s="256">
        <v>135</v>
      </c>
      <c r="I28" s="256">
        <v>74.2</v>
      </c>
      <c r="J28" s="256">
        <v>47</v>
      </c>
      <c r="K28" s="256">
        <v>25.8</v>
      </c>
      <c r="L28" s="256">
        <v>60</v>
      </c>
      <c r="M28" s="256">
        <v>15</v>
      </c>
      <c r="N28" s="256">
        <v>25</v>
      </c>
      <c r="O28" s="256">
        <v>45</v>
      </c>
      <c r="P28" s="256">
        <v>75</v>
      </c>
    </row>
    <row r="29" spans="1:16">
      <c r="A29" s="1455" t="s">
        <v>549</v>
      </c>
      <c r="B29" s="1455"/>
      <c r="C29" s="1455"/>
      <c r="D29" s="1455"/>
      <c r="E29" s="1455"/>
      <c r="F29" s="1455"/>
      <c r="G29" s="1455"/>
      <c r="H29" s="1455"/>
      <c r="I29" s="1455"/>
      <c r="J29" s="1455"/>
      <c r="K29" s="1455"/>
      <c r="L29" s="1455"/>
      <c r="M29" s="1455"/>
      <c r="N29" s="1455"/>
      <c r="O29" s="1455"/>
      <c r="P29" s="1455"/>
    </row>
    <row r="30" spans="1:16">
      <c r="A30" s="255" t="s">
        <v>637</v>
      </c>
      <c r="B30" s="256">
        <v>243</v>
      </c>
      <c r="C30" s="256">
        <v>154</v>
      </c>
      <c r="D30" s="256">
        <v>63.4</v>
      </c>
      <c r="E30" s="256">
        <v>89</v>
      </c>
      <c r="F30" s="256">
        <v>36.6</v>
      </c>
      <c r="G30" s="256">
        <v>184</v>
      </c>
      <c r="H30" s="256">
        <v>142</v>
      </c>
      <c r="I30" s="256">
        <v>77.2</v>
      </c>
      <c r="J30" s="256">
        <v>42</v>
      </c>
      <c r="K30" s="256">
        <v>22.8</v>
      </c>
      <c r="L30" s="256">
        <v>59</v>
      </c>
      <c r="M30" s="256">
        <v>12</v>
      </c>
      <c r="N30" s="256">
        <v>20.3</v>
      </c>
      <c r="O30" s="256">
        <v>47</v>
      </c>
      <c r="P30" s="256">
        <v>79.7</v>
      </c>
    </row>
    <row r="31" spans="1:16">
      <c r="A31" s="255" t="s">
        <v>569</v>
      </c>
      <c r="B31" s="256">
        <v>6</v>
      </c>
      <c r="C31" s="256" t="s">
        <v>67</v>
      </c>
      <c r="D31" s="256">
        <v>33.299999999999997</v>
      </c>
      <c r="E31" s="256">
        <v>4</v>
      </c>
      <c r="F31" s="256">
        <v>66.7</v>
      </c>
      <c r="G31" s="256">
        <v>3</v>
      </c>
      <c r="H31" s="256" t="s">
        <v>67</v>
      </c>
      <c r="I31" s="256">
        <v>66.7</v>
      </c>
      <c r="J31" s="256" t="s">
        <v>67</v>
      </c>
      <c r="K31" s="256">
        <v>33.299999999999997</v>
      </c>
      <c r="L31" s="256">
        <v>3</v>
      </c>
      <c r="M31" s="256" t="s">
        <v>124</v>
      </c>
      <c r="N31" s="256" t="s">
        <v>124</v>
      </c>
      <c r="O31" s="256">
        <v>3</v>
      </c>
      <c r="P31" s="256">
        <v>100</v>
      </c>
    </row>
    <row r="32" spans="1:16">
      <c r="A32" s="255" t="s">
        <v>7</v>
      </c>
      <c r="B32" s="256">
        <v>249</v>
      </c>
      <c r="C32" s="256">
        <v>156</v>
      </c>
      <c r="D32" s="256">
        <v>62.7</v>
      </c>
      <c r="E32" s="256">
        <v>93</v>
      </c>
      <c r="F32" s="256">
        <v>37.299999999999997</v>
      </c>
      <c r="G32" s="256">
        <v>187</v>
      </c>
      <c r="H32" s="256">
        <v>144</v>
      </c>
      <c r="I32" s="256">
        <v>77</v>
      </c>
      <c r="J32" s="256">
        <v>43</v>
      </c>
      <c r="K32" s="256">
        <v>23</v>
      </c>
      <c r="L32" s="256">
        <v>62</v>
      </c>
      <c r="M32" s="256">
        <v>12</v>
      </c>
      <c r="N32" s="256">
        <v>19.399999999999999</v>
      </c>
      <c r="O32" s="256">
        <v>50</v>
      </c>
      <c r="P32" s="256">
        <v>80.599999999999994</v>
      </c>
    </row>
    <row r="33" spans="1:16">
      <c r="A33" s="1455" t="s">
        <v>548</v>
      </c>
      <c r="B33" s="1455"/>
      <c r="C33" s="1455"/>
      <c r="D33" s="1455"/>
      <c r="E33" s="1455"/>
      <c r="F33" s="1455"/>
      <c r="G33" s="1455"/>
      <c r="H33" s="1455"/>
      <c r="I33" s="1455"/>
      <c r="J33" s="1455"/>
      <c r="K33" s="1455"/>
      <c r="L33" s="1455"/>
      <c r="M33" s="1455"/>
      <c r="N33" s="1455"/>
      <c r="O33" s="1455"/>
      <c r="P33" s="1455"/>
    </row>
    <row r="34" spans="1:16">
      <c r="A34" s="255" t="s">
        <v>637</v>
      </c>
      <c r="B34" s="256">
        <v>249</v>
      </c>
      <c r="C34" s="256">
        <v>159</v>
      </c>
      <c r="D34" s="256">
        <v>63.9</v>
      </c>
      <c r="E34" s="256">
        <v>90</v>
      </c>
      <c r="F34" s="256">
        <v>36.1</v>
      </c>
      <c r="G34" s="256">
        <v>188</v>
      </c>
      <c r="H34" s="256">
        <v>145</v>
      </c>
      <c r="I34" s="256">
        <v>77.099999999999994</v>
      </c>
      <c r="J34" s="256">
        <v>43</v>
      </c>
      <c r="K34" s="256">
        <v>22.9</v>
      </c>
      <c r="L34" s="256">
        <v>61</v>
      </c>
      <c r="M34" s="256">
        <v>14</v>
      </c>
      <c r="N34" s="256">
        <v>23</v>
      </c>
      <c r="O34" s="256">
        <v>47</v>
      </c>
      <c r="P34" s="256">
        <v>77</v>
      </c>
    </row>
    <row r="35" spans="1:16">
      <c r="A35" s="255" t="s">
        <v>569</v>
      </c>
      <c r="B35" s="256">
        <v>5</v>
      </c>
      <c r="C35" s="256" t="s">
        <v>67</v>
      </c>
      <c r="D35" s="256">
        <v>40</v>
      </c>
      <c r="E35" s="256">
        <v>3</v>
      </c>
      <c r="F35" s="256">
        <v>60</v>
      </c>
      <c r="G35" s="256">
        <v>3</v>
      </c>
      <c r="H35" s="256" t="s">
        <v>67</v>
      </c>
      <c r="I35" s="256">
        <v>66.7</v>
      </c>
      <c r="J35" s="256" t="s">
        <v>67</v>
      </c>
      <c r="K35" s="256">
        <v>33.299999999999997</v>
      </c>
      <c r="L35" s="256" t="s">
        <v>67</v>
      </c>
      <c r="M35" s="256" t="s">
        <v>124</v>
      </c>
      <c r="N35" s="256" t="s">
        <v>124</v>
      </c>
      <c r="O35" s="256" t="s">
        <v>67</v>
      </c>
      <c r="P35" s="256">
        <v>100</v>
      </c>
    </row>
    <row r="36" spans="1:16">
      <c r="A36" s="255" t="s">
        <v>7</v>
      </c>
      <c r="B36" s="256">
        <v>254</v>
      </c>
      <c r="C36" s="256">
        <v>161</v>
      </c>
      <c r="D36" s="256">
        <v>63.4</v>
      </c>
      <c r="E36" s="256">
        <v>93</v>
      </c>
      <c r="F36" s="256">
        <v>36.6</v>
      </c>
      <c r="G36" s="256">
        <v>191</v>
      </c>
      <c r="H36" s="256">
        <v>147</v>
      </c>
      <c r="I36" s="256">
        <v>77</v>
      </c>
      <c r="J36" s="256">
        <v>44</v>
      </c>
      <c r="K36" s="256">
        <v>23</v>
      </c>
      <c r="L36" s="256">
        <v>63</v>
      </c>
      <c r="M36" s="256">
        <v>14</v>
      </c>
      <c r="N36" s="256">
        <v>22.2</v>
      </c>
      <c r="O36" s="256">
        <v>49</v>
      </c>
      <c r="P36" s="256">
        <v>77.8</v>
      </c>
    </row>
    <row r="37" spans="1:16">
      <c r="A37" s="1455" t="s">
        <v>547</v>
      </c>
      <c r="B37" s="1455"/>
      <c r="C37" s="1455"/>
      <c r="D37" s="1455"/>
      <c r="E37" s="1455"/>
      <c r="F37" s="1455"/>
      <c r="G37" s="1455"/>
      <c r="H37" s="1455"/>
      <c r="I37" s="1455"/>
      <c r="J37" s="1455"/>
      <c r="K37" s="1455"/>
      <c r="L37" s="1455"/>
      <c r="M37" s="1455"/>
      <c r="N37" s="1455"/>
      <c r="O37" s="1455"/>
      <c r="P37" s="1455"/>
    </row>
    <row r="38" spans="1:16">
      <c r="A38" s="255" t="s">
        <v>637</v>
      </c>
      <c r="B38" s="256">
        <v>252</v>
      </c>
      <c r="C38" s="256">
        <v>162</v>
      </c>
      <c r="D38" s="256">
        <v>64.3</v>
      </c>
      <c r="E38" s="256">
        <v>90</v>
      </c>
      <c r="F38" s="256">
        <v>35.700000000000003</v>
      </c>
      <c r="G38" s="256">
        <v>188</v>
      </c>
      <c r="H38" s="256">
        <v>147</v>
      </c>
      <c r="I38" s="256">
        <v>78.2</v>
      </c>
      <c r="J38" s="256">
        <v>41</v>
      </c>
      <c r="K38" s="256">
        <v>21.8</v>
      </c>
      <c r="L38" s="256">
        <v>64</v>
      </c>
      <c r="M38" s="256">
        <v>15</v>
      </c>
      <c r="N38" s="256">
        <v>23.4</v>
      </c>
      <c r="O38" s="256">
        <v>49</v>
      </c>
      <c r="P38" s="256">
        <v>76.599999999999994</v>
      </c>
    </row>
    <row r="39" spans="1:16">
      <c r="A39" s="255" t="s">
        <v>569</v>
      </c>
      <c r="B39" s="256">
        <v>5</v>
      </c>
      <c r="C39" s="256" t="s">
        <v>67</v>
      </c>
      <c r="D39" s="256">
        <v>40</v>
      </c>
      <c r="E39" s="256">
        <v>3</v>
      </c>
      <c r="F39" s="256">
        <v>60</v>
      </c>
      <c r="G39" s="256">
        <v>5</v>
      </c>
      <c r="H39" s="256" t="s">
        <v>67</v>
      </c>
      <c r="I39" s="256">
        <v>40</v>
      </c>
      <c r="J39" s="256">
        <v>3</v>
      </c>
      <c r="K39" s="256">
        <v>60</v>
      </c>
      <c r="L39" s="256" t="s">
        <v>124</v>
      </c>
      <c r="M39" s="256" t="s">
        <v>124</v>
      </c>
      <c r="N39" s="256" t="s">
        <v>124</v>
      </c>
      <c r="O39" s="256" t="s">
        <v>124</v>
      </c>
      <c r="P39" s="256" t="s">
        <v>124</v>
      </c>
    </row>
    <row r="40" spans="1:16">
      <c r="A40" s="255" t="s">
        <v>7</v>
      </c>
      <c r="B40" s="256">
        <v>257</v>
      </c>
      <c r="C40" s="256">
        <v>164</v>
      </c>
      <c r="D40" s="256">
        <v>63.8</v>
      </c>
      <c r="E40" s="256">
        <v>93</v>
      </c>
      <c r="F40" s="256">
        <v>36.200000000000003</v>
      </c>
      <c r="G40" s="256">
        <v>193</v>
      </c>
      <c r="H40" s="256">
        <v>149</v>
      </c>
      <c r="I40" s="256">
        <v>77.2</v>
      </c>
      <c r="J40" s="256">
        <v>44</v>
      </c>
      <c r="K40" s="256">
        <v>22.8</v>
      </c>
      <c r="L40" s="256">
        <v>64</v>
      </c>
      <c r="M40" s="256">
        <v>15</v>
      </c>
      <c r="N40" s="256">
        <v>23.4</v>
      </c>
      <c r="O40" s="256">
        <v>49</v>
      </c>
      <c r="P40" s="256">
        <v>76.599999999999994</v>
      </c>
    </row>
    <row r="41" spans="1:16" s="34" customFormat="1" ht="12">
      <c r="A41" s="257" t="s">
        <v>592</v>
      </c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</row>
    <row r="42" spans="1:16">
      <c r="A42" s="964" t="s">
        <v>1913</v>
      </c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</row>
    <row r="43" spans="1:16">
      <c r="A43" s="254"/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</row>
    <row r="44" spans="1:16">
      <c r="A44" s="254"/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</row>
  </sheetData>
  <mergeCells count="38">
    <mergeCell ref="A1:P1"/>
    <mergeCell ref="A17:P17"/>
    <mergeCell ref="B2:F2"/>
    <mergeCell ref="G2:K2"/>
    <mergeCell ref="L2:P2"/>
    <mergeCell ref="B3"/>
    <mergeCell ref="C3:D3"/>
    <mergeCell ref="H3:I3"/>
    <mergeCell ref="J3:K3"/>
    <mergeCell ref="B4"/>
    <mergeCell ref="C4"/>
    <mergeCell ref="D4"/>
    <mergeCell ref="E4"/>
    <mergeCell ref="F4"/>
    <mergeCell ref="G4"/>
    <mergeCell ref="O4"/>
    <mergeCell ref="P4"/>
    <mergeCell ref="A37:P37"/>
    <mergeCell ref="O3:P3"/>
    <mergeCell ref="A21:P21"/>
    <mergeCell ref="A25:P25"/>
    <mergeCell ref="A29:P29"/>
    <mergeCell ref="A33:P33"/>
    <mergeCell ref="A2:A4"/>
    <mergeCell ref="A5:P5"/>
    <mergeCell ref="A9:P9"/>
    <mergeCell ref="A13:P13"/>
    <mergeCell ref="H4"/>
    <mergeCell ref="I4"/>
    <mergeCell ref="J4"/>
    <mergeCell ref="K4"/>
    <mergeCell ref="E3:F3"/>
    <mergeCell ref="G3"/>
    <mergeCell ref="L4"/>
    <mergeCell ref="M4"/>
    <mergeCell ref="N4"/>
    <mergeCell ref="M3:N3"/>
    <mergeCell ref="L3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workbookViewId="0"/>
  </sheetViews>
  <sheetFormatPr baseColWidth="10" defaultColWidth="7.75" defaultRowHeight="12.75"/>
  <cols>
    <col min="1" max="1" width="12.75" style="8" customWidth="1"/>
    <col min="2" max="2" width="11" style="7" customWidth="1"/>
    <col min="3" max="3" width="25.625" style="8" bestFit="1" customWidth="1"/>
    <col min="4" max="4" width="9.5" style="8" customWidth="1"/>
    <col min="5" max="5" width="9.625" style="8" customWidth="1"/>
    <col min="6" max="6" width="7.75" style="8"/>
    <col min="7" max="7" width="10.875" style="8" customWidth="1"/>
    <col min="8" max="8" width="10.75" style="8" customWidth="1"/>
    <col min="9" max="9" width="9.625" style="8" customWidth="1"/>
    <col min="10" max="10" width="12.375" style="8" customWidth="1"/>
    <col min="11" max="11" width="9.375" style="8" customWidth="1"/>
    <col min="12" max="12" width="9" style="8" customWidth="1"/>
    <col min="13" max="13" width="8.875" style="8" customWidth="1"/>
    <col min="14" max="14" width="7" style="8" customWidth="1"/>
    <col min="15" max="15" width="7.75" style="8"/>
    <col min="16" max="16" width="15.25" style="8" customWidth="1"/>
    <col min="17" max="16384" width="7.75" style="8"/>
  </cols>
  <sheetData>
    <row r="1" spans="1:18" ht="17.25" customHeight="1">
      <c r="A1" s="27" t="s">
        <v>1847</v>
      </c>
    </row>
    <row r="2" spans="1:18" ht="51">
      <c r="A2" s="28" t="s">
        <v>41</v>
      </c>
      <c r="B2" s="29" t="s">
        <v>42</v>
      </c>
      <c r="C2" s="28" t="s">
        <v>43</v>
      </c>
      <c r="D2" s="30" t="s">
        <v>2</v>
      </c>
      <c r="E2" s="31" t="s">
        <v>7</v>
      </c>
      <c r="F2" s="31" t="s">
        <v>44</v>
      </c>
      <c r="G2" s="31" t="s">
        <v>16</v>
      </c>
      <c r="H2" s="31" t="s">
        <v>45</v>
      </c>
      <c r="I2" s="31" t="s">
        <v>46</v>
      </c>
      <c r="J2" s="31" t="s">
        <v>47</v>
      </c>
      <c r="K2" s="31" t="s">
        <v>48</v>
      </c>
      <c r="L2" s="31" t="s">
        <v>8</v>
      </c>
      <c r="M2" s="31" t="s">
        <v>6</v>
      </c>
      <c r="P2" s="3"/>
    </row>
    <row r="3" spans="1:18" ht="15">
      <c r="A3" s="1137" t="s">
        <v>49</v>
      </c>
      <c r="B3" s="1136">
        <v>2005</v>
      </c>
      <c r="C3" s="32" t="s">
        <v>50</v>
      </c>
      <c r="D3" s="32" t="s">
        <v>3</v>
      </c>
      <c r="E3" s="839">
        <v>2411</v>
      </c>
      <c r="F3" s="839">
        <v>385</v>
      </c>
      <c r="G3" s="839">
        <v>449</v>
      </c>
      <c r="H3" s="839">
        <v>492</v>
      </c>
      <c r="I3" s="839">
        <v>871</v>
      </c>
      <c r="J3" s="839">
        <v>133</v>
      </c>
      <c r="K3" s="839">
        <v>81</v>
      </c>
      <c r="L3" s="839">
        <v>1648</v>
      </c>
      <c r="M3" s="839">
        <v>763</v>
      </c>
      <c r="P3" s="3"/>
      <c r="Q3" s="9"/>
      <c r="R3" s="9"/>
    </row>
    <row r="4" spans="1:18" ht="15">
      <c r="A4" s="1137"/>
      <c r="B4" s="1136"/>
      <c r="C4" s="32" t="s">
        <v>50</v>
      </c>
      <c r="D4" s="32" t="s">
        <v>4</v>
      </c>
      <c r="E4" s="839">
        <v>2286</v>
      </c>
      <c r="F4" s="839">
        <v>380</v>
      </c>
      <c r="G4" s="839">
        <v>608</v>
      </c>
      <c r="H4" s="839">
        <v>398</v>
      </c>
      <c r="I4" s="839">
        <v>645</v>
      </c>
      <c r="J4" s="839">
        <v>140</v>
      </c>
      <c r="K4" s="839">
        <v>115</v>
      </c>
      <c r="L4" s="839">
        <v>1691</v>
      </c>
      <c r="M4" s="839">
        <v>595</v>
      </c>
      <c r="P4" s="3"/>
      <c r="Q4" s="9"/>
      <c r="R4" s="9"/>
    </row>
    <row r="5" spans="1:18" ht="15">
      <c r="A5" s="1137"/>
      <c r="B5" s="1136"/>
      <c r="C5" s="32" t="s">
        <v>51</v>
      </c>
      <c r="D5" s="32" t="s">
        <v>3</v>
      </c>
      <c r="E5" s="839">
        <v>2782</v>
      </c>
      <c r="F5" s="839">
        <v>392</v>
      </c>
      <c r="G5" s="839">
        <v>454</v>
      </c>
      <c r="H5" s="839">
        <v>536</v>
      </c>
      <c r="I5" s="839">
        <v>1067</v>
      </c>
      <c r="J5" s="839">
        <v>206</v>
      </c>
      <c r="K5" s="839">
        <v>127</v>
      </c>
      <c r="L5" s="839">
        <v>1859</v>
      </c>
      <c r="M5" s="839">
        <v>923</v>
      </c>
      <c r="P5" s="3"/>
      <c r="Q5" s="9"/>
      <c r="R5" s="9"/>
    </row>
    <row r="6" spans="1:18" ht="15">
      <c r="A6" s="1137"/>
      <c r="B6" s="1136"/>
      <c r="C6" s="32" t="s">
        <v>51</v>
      </c>
      <c r="D6" s="32" t="s">
        <v>4</v>
      </c>
      <c r="E6" s="839">
        <v>2425</v>
      </c>
      <c r="F6" s="839">
        <v>386</v>
      </c>
      <c r="G6" s="839">
        <v>539</v>
      </c>
      <c r="H6" s="839">
        <v>434</v>
      </c>
      <c r="I6" s="839">
        <v>684</v>
      </c>
      <c r="J6" s="839">
        <v>168</v>
      </c>
      <c r="K6" s="839">
        <v>214</v>
      </c>
      <c r="L6" s="839">
        <v>1888</v>
      </c>
      <c r="M6" s="839">
        <v>537</v>
      </c>
      <c r="P6" s="3"/>
    </row>
    <row r="7" spans="1:18" ht="15">
      <c r="A7" s="1137"/>
      <c r="B7" s="1136"/>
      <c r="C7" s="32" t="s">
        <v>52</v>
      </c>
      <c r="D7" s="32" t="s">
        <v>3</v>
      </c>
      <c r="E7" s="839">
        <v>-371</v>
      </c>
      <c r="F7" s="839">
        <v>-7</v>
      </c>
      <c r="G7" s="839">
        <v>-5</v>
      </c>
      <c r="H7" s="839">
        <v>-44</v>
      </c>
      <c r="I7" s="839">
        <v>-196</v>
      </c>
      <c r="J7" s="839">
        <v>-73</v>
      </c>
      <c r="K7" s="839">
        <v>-46</v>
      </c>
      <c r="L7" s="839">
        <v>-211</v>
      </c>
      <c r="M7" s="839">
        <v>-160</v>
      </c>
      <c r="P7" s="3"/>
    </row>
    <row r="8" spans="1:18" ht="15">
      <c r="A8" s="1137"/>
      <c r="B8" s="1136"/>
      <c r="C8" s="32" t="s">
        <v>52</v>
      </c>
      <c r="D8" s="32" t="s">
        <v>4</v>
      </c>
      <c r="E8" s="839">
        <v>-139</v>
      </c>
      <c r="F8" s="839">
        <v>-6</v>
      </c>
      <c r="G8" s="839">
        <v>69</v>
      </c>
      <c r="H8" s="839">
        <v>-36</v>
      </c>
      <c r="I8" s="839">
        <v>-39</v>
      </c>
      <c r="J8" s="839">
        <v>-28</v>
      </c>
      <c r="K8" s="839">
        <v>-99</v>
      </c>
      <c r="L8" s="839">
        <v>-197</v>
      </c>
      <c r="M8" s="839">
        <v>58</v>
      </c>
      <c r="P8" s="3"/>
    </row>
    <row r="9" spans="1:18">
      <c r="A9" s="1137"/>
      <c r="B9" s="1136">
        <v>2006</v>
      </c>
      <c r="C9" s="32" t="s">
        <v>50</v>
      </c>
      <c r="D9" s="32" t="s">
        <v>3</v>
      </c>
      <c r="E9" s="839">
        <v>2411</v>
      </c>
      <c r="F9" s="839">
        <v>357</v>
      </c>
      <c r="G9" s="839">
        <v>478</v>
      </c>
      <c r="H9" s="839">
        <v>469</v>
      </c>
      <c r="I9" s="839">
        <v>892</v>
      </c>
      <c r="J9" s="839">
        <v>141</v>
      </c>
      <c r="K9" s="839">
        <v>74</v>
      </c>
      <c r="L9" s="839">
        <v>1667</v>
      </c>
      <c r="M9" s="839">
        <v>744</v>
      </c>
    </row>
    <row r="10" spans="1:18">
      <c r="A10" s="1137"/>
      <c r="B10" s="1136"/>
      <c r="C10" s="32" t="s">
        <v>50</v>
      </c>
      <c r="D10" s="32" t="s">
        <v>4</v>
      </c>
      <c r="E10" s="839">
        <v>2246</v>
      </c>
      <c r="F10" s="839">
        <v>345</v>
      </c>
      <c r="G10" s="839">
        <v>576</v>
      </c>
      <c r="H10" s="839">
        <v>419</v>
      </c>
      <c r="I10" s="839">
        <v>654</v>
      </c>
      <c r="J10" s="839">
        <v>126</v>
      </c>
      <c r="K10" s="839">
        <v>126</v>
      </c>
      <c r="L10" s="839">
        <v>1640</v>
      </c>
      <c r="M10" s="839">
        <v>606</v>
      </c>
    </row>
    <row r="11" spans="1:18">
      <c r="A11" s="1137"/>
      <c r="B11" s="1136"/>
      <c r="C11" s="32" t="s">
        <v>51</v>
      </c>
      <c r="D11" s="32" t="s">
        <v>3</v>
      </c>
      <c r="E11" s="839">
        <v>2610</v>
      </c>
      <c r="F11" s="839">
        <v>382</v>
      </c>
      <c r="G11" s="839">
        <v>472</v>
      </c>
      <c r="H11" s="839">
        <v>475</v>
      </c>
      <c r="I11" s="839">
        <v>969</v>
      </c>
      <c r="J11" s="839">
        <v>195</v>
      </c>
      <c r="K11" s="839">
        <v>117</v>
      </c>
      <c r="L11" s="839">
        <v>1919</v>
      </c>
      <c r="M11" s="839">
        <v>691</v>
      </c>
    </row>
    <row r="12" spans="1:18">
      <c r="A12" s="1137"/>
      <c r="B12" s="1136"/>
      <c r="C12" s="32" t="s">
        <v>51</v>
      </c>
      <c r="D12" s="32" t="s">
        <v>4</v>
      </c>
      <c r="E12" s="839">
        <v>2371</v>
      </c>
      <c r="F12" s="839">
        <v>320</v>
      </c>
      <c r="G12" s="839">
        <v>537</v>
      </c>
      <c r="H12" s="839">
        <v>473</v>
      </c>
      <c r="I12" s="839">
        <v>718</v>
      </c>
      <c r="J12" s="839">
        <v>149</v>
      </c>
      <c r="K12" s="839">
        <v>174</v>
      </c>
      <c r="L12" s="839">
        <v>1894</v>
      </c>
      <c r="M12" s="839">
        <v>477</v>
      </c>
    </row>
    <row r="13" spans="1:18">
      <c r="A13" s="1137"/>
      <c r="B13" s="1136"/>
      <c r="C13" s="32" t="s">
        <v>52</v>
      </c>
      <c r="D13" s="32" t="s">
        <v>3</v>
      </c>
      <c r="E13" s="839">
        <v>-199</v>
      </c>
      <c r="F13" s="839">
        <v>-25</v>
      </c>
      <c r="G13" s="839">
        <v>6</v>
      </c>
      <c r="H13" s="839">
        <v>-6</v>
      </c>
      <c r="I13" s="839">
        <v>-77</v>
      </c>
      <c r="J13" s="839">
        <v>-54</v>
      </c>
      <c r="K13" s="839">
        <v>-43</v>
      </c>
      <c r="L13" s="839">
        <v>-252</v>
      </c>
      <c r="M13" s="839">
        <v>53</v>
      </c>
    </row>
    <row r="14" spans="1:18">
      <c r="A14" s="1137"/>
      <c r="B14" s="1136"/>
      <c r="C14" s="32" t="s">
        <v>52</v>
      </c>
      <c r="D14" s="32" t="s">
        <v>4</v>
      </c>
      <c r="E14" s="839">
        <v>-125</v>
      </c>
      <c r="F14" s="839">
        <v>25</v>
      </c>
      <c r="G14" s="839">
        <v>39</v>
      </c>
      <c r="H14" s="839">
        <v>-54</v>
      </c>
      <c r="I14" s="839">
        <v>-64</v>
      </c>
      <c r="J14" s="839">
        <v>-23</v>
      </c>
      <c r="K14" s="839">
        <v>-48</v>
      </c>
      <c r="L14" s="839">
        <v>-254</v>
      </c>
      <c r="M14" s="839">
        <v>129</v>
      </c>
    </row>
    <row r="15" spans="1:18">
      <c r="A15" s="1137"/>
      <c r="B15" s="1136">
        <v>2007</v>
      </c>
      <c r="C15" s="32" t="s">
        <v>50</v>
      </c>
      <c r="D15" s="32" t="s">
        <v>3</v>
      </c>
      <c r="E15" s="839">
        <v>2525</v>
      </c>
      <c r="F15" s="839">
        <v>385</v>
      </c>
      <c r="G15" s="839">
        <v>458</v>
      </c>
      <c r="H15" s="839">
        <v>501</v>
      </c>
      <c r="I15" s="839">
        <v>965</v>
      </c>
      <c r="J15" s="839">
        <v>146</v>
      </c>
      <c r="K15" s="839">
        <v>70</v>
      </c>
      <c r="L15" s="839">
        <v>1733</v>
      </c>
      <c r="M15" s="839">
        <v>792</v>
      </c>
    </row>
    <row r="16" spans="1:18">
      <c r="A16" s="1137"/>
      <c r="B16" s="1136"/>
      <c r="C16" s="32" t="s">
        <v>50</v>
      </c>
      <c r="D16" s="32" t="s">
        <v>4</v>
      </c>
      <c r="E16" s="839">
        <v>2281</v>
      </c>
      <c r="F16" s="839">
        <v>350</v>
      </c>
      <c r="G16" s="839">
        <v>587</v>
      </c>
      <c r="H16" s="839">
        <v>445</v>
      </c>
      <c r="I16" s="839">
        <v>674</v>
      </c>
      <c r="J16" s="839">
        <v>120</v>
      </c>
      <c r="K16" s="839">
        <v>105</v>
      </c>
      <c r="L16" s="839">
        <v>1697</v>
      </c>
      <c r="M16" s="839">
        <v>584</v>
      </c>
    </row>
    <row r="17" spans="1:13">
      <c r="A17" s="1137"/>
      <c r="B17" s="1136"/>
      <c r="C17" s="32" t="s">
        <v>51</v>
      </c>
      <c r="D17" s="32" t="s">
        <v>3</v>
      </c>
      <c r="E17" s="839">
        <v>2586</v>
      </c>
      <c r="F17" s="839">
        <v>335</v>
      </c>
      <c r="G17" s="839">
        <v>449</v>
      </c>
      <c r="H17" s="839">
        <v>457</v>
      </c>
      <c r="I17" s="839">
        <v>1007</v>
      </c>
      <c r="J17" s="839">
        <v>201</v>
      </c>
      <c r="K17" s="839">
        <v>137</v>
      </c>
      <c r="L17" s="839">
        <v>1798</v>
      </c>
      <c r="M17" s="839">
        <v>788</v>
      </c>
    </row>
    <row r="18" spans="1:13">
      <c r="A18" s="1137"/>
      <c r="B18" s="1136"/>
      <c r="C18" s="32" t="s">
        <v>51</v>
      </c>
      <c r="D18" s="32" t="s">
        <v>4</v>
      </c>
      <c r="E18" s="839">
        <v>2408</v>
      </c>
      <c r="F18" s="839">
        <v>373</v>
      </c>
      <c r="G18" s="839">
        <v>516</v>
      </c>
      <c r="H18" s="839">
        <v>467</v>
      </c>
      <c r="I18" s="839">
        <v>652</v>
      </c>
      <c r="J18" s="839">
        <v>171</v>
      </c>
      <c r="K18" s="839">
        <v>229</v>
      </c>
      <c r="L18" s="839">
        <v>1849</v>
      </c>
      <c r="M18" s="839">
        <v>559</v>
      </c>
    </row>
    <row r="19" spans="1:13">
      <c r="A19" s="1137"/>
      <c r="B19" s="1136"/>
      <c r="C19" s="32" t="s">
        <v>52</v>
      </c>
      <c r="D19" s="32" t="s">
        <v>3</v>
      </c>
      <c r="E19" s="839">
        <v>-61</v>
      </c>
      <c r="F19" s="839">
        <v>50</v>
      </c>
      <c r="G19" s="839">
        <v>9</v>
      </c>
      <c r="H19" s="839">
        <v>44</v>
      </c>
      <c r="I19" s="839">
        <v>-42</v>
      </c>
      <c r="J19" s="839">
        <v>-55</v>
      </c>
      <c r="K19" s="839">
        <v>-67</v>
      </c>
      <c r="L19" s="839">
        <v>-65</v>
      </c>
      <c r="M19" s="839">
        <v>4</v>
      </c>
    </row>
    <row r="20" spans="1:13">
      <c r="A20" s="1137"/>
      <c r="B20" s="1136"/>
      <c r="C20" s="32" t="s">
        <v>52</v>
      </c>
      <c r="D20" s="32" t="s">
        <v>4</v>
      </c>
      <c r="E20" s="839">
        <v>-127</v>
      </c>
      <c r="F20" s="839">
        <v>-23</v>
      </c>
      <c r="G20" s="839">
        <v>71</v>
      </c>
      <c r="H20" s="839">
        <v>-22</v>
      </c>
      <c r="I20" s="839">
        <v>22</v>
      </c>
      <c r="J20" s="839">
        <v>-51</v>
      </c>
      <c r="K20" s="839">
        <v>-124</v>
      </c>
      <c r="L20" s="839">
        <v>-152</v>
      </c>
      <c r="M20" s="839">
        <v>25</v>
      </c>
    </row>
    <row r="21" spans="1:13">
      <c r="A21" s="1137"/>
      <c r="B21" s="1136">
        <v>2008</v>
      </c>
      <c r="C21" s="32" t="s">
        <v>50</v>
      </c>
      <c r="D21" s="32" t="s">
        <v>3</v>
      </c>
      <c r="E21" s="839">
        <v>3039</v>
      </c>
      <c r="F21" s="839">
        <v>426</v>
      </c>
      <c r="G21" s="839">
        <v>591</v>
      </c>
      <c r="H21" s="839">
        <v>669</v>
      </c>
      <c r="I21" s="839">
        <v>1111</v>
      </c>
      <c r="J21" s="839">
        <v>172</v>
      </c>
      <c r="K21" s="839">
        <v>70</v>
      </c>
      <c r="L21" s="839">
        <v>2097</v>
      </c>
      <c r="M21" s="839">
        <v>942</v>
      </c>
    </row>
    <row r="22" spans="1:13">
      <c r="A22" s="1137"/>
      <c r="B22" s="1136"/>
      <c r="C22" s="32" t="s">
        <v>50</v>
      </c>
      <c r="D22" s="32" t="s">
        <v>4</v>
      </c>
      <c r="E22" s="839">
        <v>2704</v>
      </c>
      <c r="F22" s="839">
        <v>403</v>
      </c>
      <c r="G22" s="839">
        <v>668</v>
      </c>
      <c r="H22" s="839">
        <v>581</v>
      </c>
      <c r="I22" s="839">
        <v>769</v>
      </c>
      <c r="J22" s="839">
        <v>130</v>
      </c>
      <c r="K22" s="839">
        <v>153</v>
      </c>
      <c r="L22" s="839">
        <v>2083</v>
      </c>
      <c r="M22" s="839">
        <v>621</v>
      </c>
    </row>
    <row r="23" spans="1:13">
      <c r="A23" s="1137"/>
      <c r="B23" s="1136"/>
      <c r="C23" s="32" t="s">
        <v>51</v>
      </c>
      <c r="D23" s="32" t="s">
        <v>3</v>
      </c>
      <c r="E23" s="839">
        <v>2586</v>
      </c>
      <c r="F23" s="839">
        <v>332</v>
      </c>
      <c r="G23" s="839">
        <v>404</v>
      </c>
      <c r="H23" s="839">
        <v>492</v>
      </c>
      <c r="I23" s="839">
        <v>1029</v>
      </c>
      <c r="J23" s="839">
        <v>214</v>
      </c>
      <c r="K23" s="839">
        <v>115</v>
      </c>
      <c r="L23" s="839">
        <v>1740</v>
      </c>
      <c r="M23" s="839">
        <v>846</v>
      </c>
    </row>
    <row r="24" spans="1:13">
      <c r="A24" s="1137"/>
      <c r="B24" s="1136"/>
      <c r="C24" s="32" t="s">
        <v>51</v>
      </c>
      <c r="D24" s="32" t="s">
        <v>4</v>
      </c>
      <c r="E24" s="839">
        <v>2314</v>
      </c>
      <c r="F24" s="839">
        <v>339</v>
      </c>
      <c r="G24" s="839">
        <v>516</v>
      </c>
      <c r="H24" s="839">
        <v>444</v>
      </c>
      <c r="I24" s="839">
        <v>676</v>
      </c>
      <c r="J24" s="839">
        <v>168</v>
      </c>
      <c r="K24" s="839">
        <v>171</v>
      </c>
      <c r="L24" s="839">
        <v>1781</v>
      </c>
      <c r="M24" s="839">
        <v>533</v>
      </c>
    </row>
    <row r="25" spans="1:13">
      <c r="A25" s="1137"/>
      <c r="B25" s="1136"/>
      <c r="C25" s="32" t="s">
        <v>52</v>
      </c>
      <c r="D25" s="32" t="s">
        <v>3</v>
      </c>
      <c r="E25" s="839">
        <v>453</v>
      </c>
      <c r="F25" s="839">
        <v>94</v>
      </c>
      <c r="G25" s="839">
        <v>187</v>
      </c>
      <c r="H25" s="839">
        <v>177</v>
      </c>
      <c r="I25" s="839">
        <v>82</v>
      </c>
      <c r="J25" s="839">
        <v>-42</v>
      </c>
      <c r="K25" s="839">
        <v>-45</v>
      </c>
      <c r="L25" s="839">
        <v>357</v>
      </c>
      <c r="M25" s="839">
        <v>96</v>
      </c>
    </row>
    <row r="26" spans="1:13">
      <c r="A26" s="1137"/>
      <c r="B26" s="1136"/>
      <c r="C26" s="32" t="s">
        <v>52</v>
      </c>
      <c r="D26" s="32" t="s">
        <v>4</v>
      </c>
      <c r="E26" s="839">
        <v>390</v>
      </c>
      <c r="F26" s="839">
        <v>64</v>
      </c>
      <c r="G26" s="839">
        <v>152</v>
      </c>
      <c r="H26" s="839">
        <v>137</v>
      </c>
      <c r="I26" s="839">
        <v>93</v>
      </c>
      <c r="J26" s="839">
        <v>-38</v>
      </c>
      <c r="K26" s="839">
        <v>-18</v>
      </c>
      <c r="L26" s="839">
        <v>302</v>
      </c>
      <c r="M26" s="839">
        <v>88</v>
      </c>
    </row>
    <row r="27" spans="1:13">
      <c r="A27" s="1137"/>
      <c r="B27" s="1136">
        <v>2009</v>
      </c>
      <c r="C27" s="32" t="s">
        <v>50</v>
      </c>
      <c r="D27" s="32" t="s">
        <v>3</v>
      </c>
      <c r="E27" s="839">
        <v>3057</v>
      </c>
      <c r="F27" s="839">
        <v>453</v>
      </c>
      <c r="G27" s="839">
        <v>585</v>
      </c>
      <c r="H27" s="839">
        <v>680</v>
      </c>
      <c r="I27" s="839">
        <v>1095</v>
      </c>
      <c r="J27" s="839">
        <v>160</v>
      </c>
      <c r="K27" s="839">
        <v>84</v>
      </c>
      <c r="L27" s="839">
        <v>2144</v>
      </c>
      <c r="M27" s="839">
        <v>913</v>
      </c>
    </row>
    <row r="28" spans="1:13">
      <c r="A28" s="1137"/>
      <c r="B28" s="1136"/>
      <c r="C28" s="32" t="s">
        <v>50</v>
      </c>
      <c r="D28" s="32" t="s">
        <v>4</v>
      </c>
      <c r="E28" s="839">
        <v>2693</v>
      </c>
      <c r="F28" s="839">
        <v>412</v>
      </c>
      <c r="G28" s="839">
        <v>634</v>
      </c>
      <c r="H28" s="839">
        <v>600</v>
      </c>
      <c r="I28" s="839">
        <v>761</v>
      </c>
      <c r="J28" s="839">
        <v>155</v>
      </c>
      <c r="K28" s="839">
        <v>131</v>
      </c>
      <c r="L28" s="839">
        <v>2005</v>
      </c>
      <c r="M28" s="839">
        <v>688</v>
      </c>
    </row>
    <row r="29" spans="1:13">
      <c r="A29" s="1137"/>
      <c r="B29" s="1136"/>
      <c r="C29" s="32" t="s">
        <v>51</v>
      </c>
      <c r="D29" s="32" t="s">
        <v>3</v>
      </c>
      <c r="E29" s="839">
        <v>2558</v>
      </c>
      <c r="F29" s="839">
        <v>323</v>
      </c>
      <c r="G29" s="839">
        <v>458</v>
      </c>
      <c r="H29" s="839">
        <v>500</v>
      </c>
      <c r="I29" s="839">
        <v>935</v>
      </c>
      <c r="J29" s="839">
        <v>210</v>
      </c>
      <c r="K29" s="839">
        <v>132</v>
      </c>
      <c r="L29" s="839">
        <v>1721</v>
      </c>
      <c r="M29" s="839">
        <v>837</v>
      </c>
    </row>
    <row r="30" spans="1:13">
      <c r="A30" s="1137"/>
      <c r="B30" s="1136"/>
      <c r="C30" s="32" t="s">
        <v>51</v>
      </c>
      <c r="D30" s="32" t="s">
        <v>4</v>
      </c>
      <c r="E30" s="839">
        <v>2338</v>
      </c>
      <c r="F30" s="839">
        <v>319</v>
      </c>
      <c r="G30" s="839">
        <v>537</v>
      </c>
      <c r="H30" s="839">
        <v>427</v>
      </c>
      <c r="I30" s="839">
        <v>683</v>
      </c>
      <c r="J30" s="839">
        <v>171</v>
      </c>
      <c r="K30" s="839">
        <v>201</v>
      </c>
      <c r="L30" s="839">
        <v>1743</v>
      </c>
      <c r="M30" s="839">
        <v>595</v>
      </c>
    </row>
    <row r="31" spans="1:13">
      <c r="A31" s="1137"/>
      <c r="B31" s="1136"/>
      <c r="C31" s="32" t="s">
        <v>52</v>
      </c>
      <c r="D31" s="32" t="s">
        <v>3</v>
      </c>
      <c r="E31" s="839">
        <v>499</v>
      </c>
      <c r="F31" s="839">
        <v>130</v>
      </c>
      <c r="G31" s="839">
        <v>127</v>
      </c>
      <c r="H31" s="839">
        <v>180</v>
      </c>
      <c r="I31" s="839">
        <v>160</v>
      </c>
      <c r="J31" s="839">
        <v>-50</v>
      </c>
      <c r="K31" s="839">
        <v>-48</v>
      </c>
      <c r="L31" s="839">
        <v>423</v>
      </c>
      <c r="M31" s="839">
        <v>76</v>
      </c>
    </row>
    <row r="32" spans="1:13">
      <c r="A32" s="1137"/>
      <c r="B32" s="1136"/>
      <c r="C32" s="32" t="s">
        <v>52</v>
      </c>
      <c r="D32" s="32" t="s">
        <v>4</v>
      </c>
      <c r="E32" s="839">
        <v>355</v>
      </c>
      <c r="F32" s="839">
        <v>93</v>
      </c>
      <c r="G32" s="839">
        <v>97</v>
      </c>
      <c r="H32" s="839">
        <v>173</v>
      </c>
      <c r="I32" s="839">
        <v>78</v>
      </c>
      <c r="J32" s="839">
        <v>-16</v>
      </c>
      <c r="K32" s="839">
        <v>-70</v>
      </c>
      <c r="L32" s="839">
        <v>262</v>
      </c>
      <c r="M32" s="839">
        <v>93</v>
      </c>
    </row>
    <row r="33" spans="1:13">
      <c r="A33" s="1137"/>
      <c r="B33" s="1136">
        <v>2010</v>
      </c>
      <c r="C33" s="32" t="s">
        <v>50</v>
      </c>
      <c r="D33" s="32" t="s">
        <v>3</v>
      </c>
      <c r="E33" s="839">
        <v>2781</v>
      </c>
      <c r="F33" s="839">
        <v>402</v>
      </c>
      <c r="G33" s="839">
        <v>587</v>
      </c>
      <c r="H33" s="839">
        <v>613</v>
      </c>
      <c r="I33" s="839">
        <v>969</v>
      </c>
      <c r="J33" s="839">
        <v>148</v>
      </c>
      <c r="K33" s="839">
        <v>62</v>
      </c>
      <c r="L33" s="839">
        <v>1925</v>
      </c>
      <c r="M33" s="839">
        <v>856</v>
      </c>
    </row>
    <row r="34" spans="1:13">
      <c r="A34" s="1137"/>
      <c r="B34" s="1136"/>
      <c r="C34" s="32" t="s">
        <v>50</v>
      </c>
      <c r="D34" s="32" t="s">
        <v>4</v>
      </c>
      <c r="E34" s="839">
        <v>2556</v>
      </c>
      <c r="F34" s="839">
        <v>348</v>
      </c>
      <c r="G34" s="839">
        <v>686</v>
      </c>
      <c r="H34" s="839">
        <v>537</v>
      </c>
      <c r="I34" s="839">
        <v>717</v>
      </c>
      <c r="J34" s="839">
        <v>144</v>
      </c>
      <c r="K34" s="839">
        <v>124</v>
      </c>
      <c r="L34" s="839">
        <v>1901</v>
      </c>
      <c r="M34" s="839">
        <v>655</v>
      </c>
    </row>
    <row r="35" spans="1:13">
      <c r="A35" s="1137"/>
      <c r="B35" s="1136"/>
      <c r="C35" s="32" t="s">
        <v>51</v>
      </c>
      <c r="D35" s="32" t="s">
        <v>3</v>
      </c>
      <c r="E35" s="839">
        <v>2481</v>
      </c>
      <c r="F35" s="839">
        <v>305</v>
      </c>
      <c r="G35" s="839">
        <v>430</v>
      </c>
      <c r="H35" s="839">
        <v>505</v>
      </c>
      <c r="I35" s="839">
        <v>948</v>
      </c>
      <c r="J35" s="839">
        <v>196</v>
      </c>
      <c r="K35" s="839">
        <v>97</v>
      </c>
      <c r="L35" s="839">
        <v>1719</v>
      </c>
      <c r="M35" s="839">
        <v>762</v>
      </c>
    </row>
    <row r="36" spans="1:13">
      <c r="A36" s="1137"/>
      <c r="B36" s="1136"/>
      <c r="C36" s="32" t="s">
        <v>51</v>
      </c>
      <c r="D36" s="32" t="s">
        <v>4</v>
      </c>
      <c r="E36" s="839">
        <v>2253</v>
      </c>
      <c r="F36" s="839">
        <v>290</v>
      </c>
      <c r="G36" s="839">
        <v>524</v>
      </c>
      <c r="H36" s="839">
        <v>460</v>
      </c>
      <c r="I36" s="839">
        <v>659</v>
      </c>
      <c r="J36" s="839">
        <v>139</v>
      </c>
      <c r="K36" s="839">
        <v>181</v>
      </c>
      <c r="L36" s="839">
        <v>1714</v>
      </c>
      <c r="M36" s="839">
        <v>539</v>
      </c>
    </row>
    <row r="37" spans="1:13">
      <c r="A37" s="1137"/>
      <c r="B37" s="1136"/>
      <c r="C37" s="32" t="s">
        <v>52</v>
      </c>
      <c r="D37" s="32" t="s">
        <v>3</v>
      </c>
      <c r="E37" s="839">
        <v>300</v>
      </c>
      <c r="F37" s="839">
        <v>97</v>
      </c>
      <c r="G37" s="839">
        <v>157</v>
      </c>
      <c r="H37" s="839">
        <v>108</v>
      </c>
      <c r="I37" s="839">
        <v>21</v>
      </c>
      <c r="J37" s="839">
        <v>-48</v>
      </c>
      <c r="K37" s="839">
        <v>-35</v>
      </c>
      <c r="L37" s="839">
        <v>206</v>
      </c>
      <c r="M37" s="839">
        <v>94</v>
      </c>
    </row>
    <row r="38" spans="1:13">
      <c r="A38" s="1137"/>
      <c r="B38" s="1136"/>
      <c r="C38" s="32" t="s">
        <v>52</v>
      </c>
      <c r="D38" s="32" t="s">
        <v>4</v>
      </c>
      <c r="E38" s="839">
        <v>303</v>
      </c>
      <c r="F38" s="839">
        <v>58</v>
      </c>
      <c r="G38" s="839">
        <v>162</v>
      </c>
      <c r="H38" s="839">
        <v>77</v>
      </c>
      <c r="I38" s="839">
        <v>58</v>
      </c>
      <c r="J38" s="839">
        <v>5</v>
      </c>
      <c r="K38" s="839">
        <v>-57</v>
      </c>
      <c r="L38" s="839">
        <v>187</v>
      </c>
      <c r="M38" s="839">
        <v>116</v>
      </c>
    </row>
    <row r="39" spans="1:13">
      <c r="A39" s="1137"/>
      <c r="B39" s="1136">
        <v>2011</v>
      </c>
      <c r="C39" s="32" t="s">
        <v>50</v>
      </c>
      <c r="D39" s="32" t="s">
        <v>3</v>
      </c>
      <c r="E39" s="839">
        <v>3550</v>
      </c>
      <c r="F39" s="839">
        <v>458</v>
      </c>
      <c r="G39" s="839">
        <v>691</v>
      </c>
      <c r="H39" s="839">
        <v>823</v>
      </c>
      <c r="I39" s="839">
        <v>1245</v>
      </c>
      <c r="J39" s="839">
        <v>244</v>
      </c>
      <c r="K39" s="839">
        <v>89</v>
      </c>
      <c r="L39" s="839">
        <v>2305</v>
      </c>
      <c r="M39" s="839">
        <v>1245</v>
      </c>
    </row>
    <row r="40" spans="1:13">
      <c r="A40" s="1137"/>
      <c r="B40" s="1136"/>
      <c r="C40" s="32" t="s">
        <v>50</v>
      </c>
      <c r="D40" s="32" t="s">
        <v>4</v>
      </c>
      <c r="E40" s="839">
        <v>2984</v>
      </c>
      <c r="F40" s="839">
        <v>437</v>
      </c>
      <c r="G40" s="839">
        <v>687</v>
      </c>
      <c r="H40" s="839">
        <v>666</v>
      </c>
      <c r="I40" s="839">
        <v>862</v>
      </c>
      <c r="J40" s="839">
        <v>189</v>
      </c>
      <c r="K40" s="839">
        <v>143</v>
      </c>
      <c r="L40" s="839">
        <v>2198</v>
      </c>
      <c r="M40" s="839">
        <v>786</v>
      </c>
    </row>
    <row r="41" spans="1:13">
      <c r="A41" s="1137"/>
      <c r="B41" s="1136"/>
      <c r="C41" s="32" t="s">
        <v>51</v>
      </c>
      <c r="D41" s="32" t="s">
        <v>3</v>
      </c>
      <c r="E41" s="839">
        <v>2758</v>
      </c>
      <c r="F41" s="839">
        <v>361</v>
      </c>
      <c r="G41" s="839">
        <v>502</v>
      </c>
      <c r="H41" s="839">
        <v>531</v>
      </c>
      <c r="I41" s="839">
        <v>1033</v>
      </c>
      <c r="J41" s="839">
        <v>226</v>
      </c>
      <c r="K41" s="839">
        <v>105</v>
      </c>
      <c r="L41" s="839">
        <v>1843</v>
      </c>
      <c r="M41" s="839">
        <v>915</v>
      </c>
    </row>
    <row r="42" spans="1:13">
      <c r="A42" s="1137"/>
      <c r="B42" s="1136"/>
      <c r="C42" s="32" t="s">
        <v>51</v>
      </c>
      <c r="D42" s="32" t="s">
        <v>4</v>
      </c>
      <c r="E42" s="839">
        <v>2338</v>
      </c>
      <c r="F42" s="839">
        <v>301</v>
      </c>
      <c r="G42" s="839">
        <v>580</v>
      </c>
      <c r="H42" s="839">
        <v>480</v>
      </c>
      <c r="I42" s="839">
        <v>684</v>
      </c>
      <c r="J42" s="839">
        <v>150</v>
      </c>
      <c r="K42" s="839">
        <v>143</v>
      </c>
      <c r="L42" s="839">
        <v>1793</v>
      </c>
      <c r="M42" s="839">
        <v>545</v>
      </c>
    </row>
    <row r="43" spans="1:13">
      <c r="A43" s="1137"/>
      <c r="B43" s="1136"/>
      <c r="C43" s="32" t="s">
        <v>52</v>
      </c>
      <c r="D43" s="32" t="s">
        <v>3</v>
      </c>
      <c r="E43" s="839">
        <v>792</v>
      </c>
      <c r="F43" s="839">
        <v>97</v>
      </c>
      <c r="G43" s="839">
        <v>189</v>
      </c>
      <c r="H43" s="839">
        <v>292</v>
      </c>
      <c r="I43" s="839">
        <v>212</v>
      </c>
      <c r="J43" s="839">
        <v>18</v>
      </c>
      <c r="K43" s="839">
        <v>-16</v>
      </c>
      <c r="L43" s="839">
        <v>462</v>
      </c>
      <c r="M43" s="839">
        <v>330</v>
      </c>
    </row>
    <row r="44" spans="1:13">
      <c r="A44" s="1137"/>
      <c r="B44" s="1136"/>
      <c r="C44" s="32" t="s">
        <v>52</v>
      </c>
      <c r="D44" s="32" t="s">
        <v>4</v>
      </c>
      <c r="E44" s="839">
        <v>646</v>
      </c>
      <c r="F44" s="839">
        <v>136</v>
      </c>
      <c r="G44" s="839">
        <v>107</v>
      </c>
      <c r="H44" s="839">
        <v>186</v>
      </c>
      <c r="I44" s="839">
        <v>178</v>
      </c>
      <c r="J44" s="839">
        <v>39</v>
      </c>
      <c r="K44" s="839">
        <v>0</v>
      </c>
      <c r="L44" s="839">
        <v>405</v>
      </c>
      <c r="M44" s="839">
        <v>241</v>
      </c>
    </row>
    <row r="45" spans="1:13">
      <c r="C45" s="9"/>
      <c r="D45" s="9"/>
      <c r="E45" s="846"/>
      <c r="F45" s="846"/>
      <c r="G45" s="846"/>
      <c r="H45" s="846"/>
      <c r="I45" s="846"/>
      <c r="J45" s="846"/>
      <c r="K45" s="846"/>
      <c r="L45" s="846"/>
      <c r="M45" s="846"/>
    </row>
    <row r="46" spans="1:13">
      <c r="A46" s="1137" t="s">
        <v>53</v>
      </c>
      <c r="B46" s="1136">
        <v>2005</v>
      </c>
      <c r="C46" s="32" t="s">
        <v>50</v>
      </c>
      <c r="D46" s="32" t="s">
        <v>3</v>
      </c>
      <c r="E46" s="839">
        <v>172708</v>
      </c>
      <c r="F46" s="839">
        <v>26118</v>
      </c>
      <c r="G46" s="839">
        <v>32431</v>
      </c>
      <c r="H46" s="839">
        <v>28459</v>
      </c>
      <c r="I46" s="839">
        <v>63858</v>
      </c>
      <c r="J46" s="839">
        <v>14866</v>
      </c>
      <c r="K46" s="839">
        <v>6976</v>
      </c>
      <c r="L46" s="839">
        <v>126036</v>
      </c>
      <c r="M46" s="839">
        <v>46672</v>
      </c>
    </row>
    <row r="47" spans="1:13">
      <c r="A47" s="1137"/>
      <c r="B47" s="1136"/>
      <c r="C47" s="32" t="s">
        <v>50</v>
      </c>
      <c r="D47" s="32" t="s">
        <v>4</v>
      </c>
      <c r="E47" s="839">
        <v>160073</v>
      </c>
      <c r="F47" s="839">
        <v>25131</v>
      </c>
      <c r="G47" s="839">
        <v>39478</v>
      </c>
      <c r="H47" s="839">
        <v>25360</v>
      </c>
      <c r="I47" s="839">
        <v>45512</v>
      </c>
      <c r="J47" s="839">
        <v>12976</v>
      </c>
      <c r="K47" s="839">
        <v>11616</v>
      </c>
      <c r="L47" s="839">
        <v>127083</v>
      </c>
      <c r="M47" s="839">
        <v>32990</v>
      </c>
    </row>
    <row r="48" spans="1:13">
      <c r="A48" s="1137"/>
      <c r="B48" s="1136"/>
      <c r="C48" s="32" t="s">
        <v>51</v>
      </c>
      <c r="D48" s="32" t="s">
        <v>3</v>
      </c>
      <c r="E48" s="839">
        <v>169502</v>
      </c>
      <c r="F48" s="839">
        <v>24476</v>
      </c>
      <c r="G48" s="839">
        <v>32876</v>
      </c>
      <c r="H48" s="839">
        <v>29399</v>
      </c>
      <c r="I48" s="839">
        <v>62941</v>
      </c>
      <c r="J48" s="839">
        <v>13365</v>
      </c>
      <c r="K48" s="839">
        <v>6445</v>
      </c>
      <c r="L48" s="839">
        <v>124541</v>
      </c>
      <c r="M48" s="839">
        <v>44961</v>
      </c>
    </row>
    <row r="49" spans="1:13">
      <c r="A49" s="1137"/>
      <c r="B49" s="1136"/>
      <c r="C49" s="32" t="s">
        <v>51</v>
      </c>
      <c r="D49" s="32" t="s">
        <v>4</v>
      </c>
      <c r="E49" s="839">
        <v>154013</v>
      </c>
      <c r="F49" s="839">
        <v>23729</v>
      </c>
      <c r="G49" s="839">
        <v>39166</v>
      </c>
      <c r="H49" s="839">
        <v>26013</v>
      </c>
      <c r="I49" s="839">
        <v>43238</v>
      </c>
      <c r="J49" s="839">
        <v>11259</v>
      </c>
      <c r="K49" s="839">
        <v>10608</v>
      </c>
      <c r="L49" s="839">
        <v>124268</v>
      </c>
      <c r="M49" s="839">
        <v>29745</v>
      </c>
    </row>
    <row r="50" spans="1:13">
      <c r="A50" s="1137"/>
      <c r="B50" s="1136"/>
      <c r="C50" s="32" t="s">
        <v>52</v>
      </c>
      <c r="D50" s="32" t="s">
        <v>3</v>
      </c>
      <c r="E50" s="839">
        <v>3206</v>
      </c>
      <c r="F50" s="839">
        <v>1642</v>
      </c>
      <c r="G50" s="839">
        <v>-445</v>
      </c>
      <c r="H50" s="839">
        <v>-940</v>
      </c>
      <c r="I50" s="839">
        <v>917</v>
      </c>
      <c r="J50" s="839">
        <v>1501</v>
      </c>
      <c r="K50" s="839">
        <v>531</v>
      </c>
      <c r="L50" s="839">
        <v>1495</v>
      </c>
      <c r="M50" s="839">
        <v>1711</v>
      </c>
    </row>
    <row r="51" spans="1:13">
      <c r="A51" s="1137"/>
      <c r="B51" s="1136"/>
      <c r="C51" s="32" t="s">
        <v>52</v>
      </c>
      <c r="D51" s="32" t="s">
        <v>4</v>
      </c>
      <c r="E51" s="839">
        <v>6060</v>
      </c>
      <c r="F51" s="839">
        <v>1402</v>
      </c>
      <c r="G51" s="839">
        <v>312</v>
      </c>
      <c r="H51" s="839">
        <v>-653</v>
      </c>
      <c r="I51" s="839">
        <v>2274</v>
      </c>
      <c r="J51" s="839">
        <v>1717</v>
      </c>
      <c r="K51" s="839">
        <v>1008</v>
      </c>
      <c r="L51" s="839">
        <v>2815</v>
      </c>
      <c r="M51" s="839">
        <v>3245</v>
      </c>
    </row>
    <row r="52" spans="1:13">
      <c r="A52" s="1137"/>
      <c r="B52" s="1136">
        <v>2006</v>
      </c>
      <c r="C52" s="32" t="s">
        <v>50</v>
      </c>
      <c r="D52" s="32" t="s">
        <v>3</v>
      </c>
      <c r="E52" s="839">
        <v>157504</v>
      </c>
      <c r="F52" s="839">
        <v>21747</v>
      </c>
      <c r="G52" s="839">
        <v>29846</v>
      </c>
      <c r="H52" s="839">
        <v>27439</v>
      </c>
      <c r="I52" s="839">
        <v>58857</v>
      </c>
      <c r="J52" s="839">
        <v>13335</v>
      </c>
      <c r="K52" s="839">
        <v>6280</v>
      </c>
      <c r="L52" s="839">
        <v>112487</v>
      </c>
      <c r="M52" s="839">
        <v>45017</v>
      </c>
    </row>
    <row r="53" spans="1:13">
      <c r="A53" s="1137"/>
      <c r="B53" s="1136"/>
      <c r="C53" s="32" t="s">
        <v>50</v>
      </c>
      <c r="D53" s="32" t="s">
        <v>4</v>
      </c>
      <c r="E53" s="839">
        <v>144231</v>
      </c>
      <c r="F53" s="839">
        <v>20755</v>
      </c>
      <c r="G53" s="839">
        <v>37247</v>
      </c>
      <c r="H53" s="839">
        <v>24245</v>
      </c>
      <c r="I53" s="839">
        <v>40474</v>
      </c>
      <c r="J53" s="839">
        <v>11172</v>
      </c>
      <c r="K53" s="839">
        <v>10338</v>
      </c>
      <c r="L53" s="839">
        <v>113946</v>
      </c>
      <c r="M53" s="839">
        <v>30285</v>
      </c>
    </row>
    <row r="54" spans="1:13">
      <c r="A54" s="1137"/>
      <c r="B54" s="1136"/>
      <c r="C54" s="32" t="s">
        <v>51</v>
      </c>
      <c r="D54" s="32" t="s">
        <v>3</v>
      </c>
      <c r="E54" s="839">
        <v>155722</v>
      </c>
      <c r="F54" s="839">
        <v>20345</v>
      </c>
      <c r="G54" s="839">
        <v>30475</v>
      </c>
      <c r="H54" s="839">
        <v>28507</v>
      </c>
      <c r="I54" s="839">
        <v>58226</v>
      </c>
      <c r="J54" s="839">
        <v>12125</v>
      </c>
      <c r="K54" s="839">
        <v>6044</v>
      </c>
      <c r="L54" s="839">
        <v>113977</v>
      </c>
      <c r="M54" s="839">
        <v>41745</v>
      </c>
    </row>
    <row r="55" spans="1:13">
      <c r="A55" s="1137"/>
      <c r="B55" s="1136"/>
      <c r="C55" s="32" t="s">
        <v>51</v>
      </c>
      <c r="D55" s="32" t="s">
        <v>4</v>
      </c>
      <c r="E55" s="839">
        <v>140539</v>
      </c>
      <c r="F55" s="839">
        <v>19561</v>
      </c>
      <c r="G55" s="839">
        <v>37355</v>
      </c>
      <c r="H55" s="839">
        <v>25126</v>
      </c>
      <c r="I55" s="839">
        <v>39140</v>
      </c>
      <c r="J55" s="839">
        <v>9816</v>
      </c>
      <c r="K55" s="839">
        <v>9541</v>
      </c>
      <c r="L55" s="839">
        <v>113120</v>
      </c>
      <c r="M55" s="839">
        <v>27419</v>
      </c>
    </row>
    <row r="56" spans="1:13">
      <c r="A56" s="1137"/>
      <c r="B56" s="1136"/>
      <c r="C56" s="32" t="s">
        <v>52</v>
      </c>
      <c r="D56" s="32" t="s">
        <v>3</v>
      </c>
      <c r="E56" s="839">
        <v>1782</v>
      </c>
      <c r="F56" s="839">
        <v>1402</v>
      </c>
      <c r="G56" s="839">
        <v>-629</v>
      </c>
      <c r="H56" s="839">
        <v>-1068</v>
      </c>
      <c r="I56" s="839">
        <v>631</v>
      </c>
      <c r="J56" s="839">
        <v>1210</v>
      </c>
      <c r="K56" s="839">
        <v>236</v>
      </c>
      <c r="L56" s="839">
        <v>-1490</v>
      </c>
      <c r="M56" s="839">
        <v>3272</v>
      </c>
    </row>
    <row r="57" spans="1:13">
      <c r="A57" s="1137"/>
      <c r="B57" s="1136"/>
      <c r="C57" s="32" t="s">
        <v>52</v>
      </c>
      <c r="D57" s="32" t="s">
        <v>4</v>
      </c>
      <c r="E57" s="839">
        <v>3692</v>
      </c>
      <c r="F57" s="839">
        <v>1194</v>
      </c>
      <c r="G57" s="839">
        <v>-108</v>
      </c>
      <c r="H57" s="839">
        <v>-881</v>
      </c>
      <c r="I57" s="839">
        <v>1334</v>
      </c>
      <c r="J57" s="839">
        <v>1356</v>
      </c>
      <c r="K57" s="839">
        <v>797</v>
      </c>
      <c r="L57" s="839">
        <v>826</v>
      </c>
      <c r="M57" s="839">
        <v>2866</v>
      </c>
    </row>
    <row r="58" spans="1:13">
      <c r="A58" s="1137"/>
      <c r="B58" s="1136">
        <v>2007</v>
      </c>
      <c r="C58" s="32" t="s">
        <v>50</v>
      </c>
      <c r="D58" s="32" t="s">
        <v>3</v>
      </c>
      <c r="E58" s="839">
        <v>160329</v>
      </c>
      <c r="F58" s="839">
        <v>21343</v>
      </c>
      <c r="G58" s="839">
        <v>31421</v>
      </c>
      <c r="H58" s="839">
        <v>27579</v>
      </c>
      <c r="I58" s="839">
        <v>59732</v>
      </c>
      <c r="J58" s="839">
        <v>13747</v>
      </c>
      <c r="K58" s="839">
        <v>6507</v>
      </c>
      <c r="L58" s="839">
        <v>113578</v>
      </c>
      <c r="M58" s="839">
        <v>46751</v>
      </c>
    </row>
    <row r="59" spans="1:13">
      <c r="A59" s="1137"/>
      <c r="B59" s="1136"/>
      <c r="C59" s="32" t="s">
        <v>50</v>
      </c>
      <c r="D59" s="32" t="s">
        <v>4</v>
      </c>
      <c r="E59" s="839">
        <v>146004</v>
      </c>
      <c r="F59" s="839">
        <v>20343</v>
      </c>
      <c r="G59" s="839">
        <v>37529</v>
      </c>
      <c r="H59" s="839">
        <v>25173</v>
      </c>
      <c r="I59" s="839">
        <v>41057</v>
      </c>
      <c r="J59" s="839">
        <v>11523</v>
      </c>
      <c r="K59" s="839">
        <v>10379</v>
      </c>
      <c r="L59" s="839">
        <v>115086</v>
      </c>
      <c r="M59" s="839">
        <v>30918</v>
      </c>
    </row>
    <row r="60" spans="1:13">
      <c r="A60" s="1137"/>
      <c r="B60" s="1136"/>
      <c r="C60" s="32" t="s">
        <v>51</v>
      </c>
      <c r="D60" s="32" t="s">
        <v>3</v>
      </c>
      <c r="E60" s="839">
        <v>158425</v>
      </c>
      <c r="F60" s="839">
        <v>20356</v>
      </c>
      <c r="G60" s="839">
        <v>31459</v>
      </c>
      <c r="H60" s="839">
        <v>28521</v>
      </c>
      <c r="I60" s="839">
        <v>59646</v>
      </c>
      <c r="J60" s="839">
        <v>12428</v>
      </c>
      <c r="K60" s="839">
        <v>6015</v>
      </c>
      <c r="L60" s="839">
        <v>114456</v>
      </c>
      <c r="M60" s="839">
        <v>43969</v>
      </c>
    </row>
    <row r="61" spans="1:13">
      <c r="A61" s="1137"/>
      <c r="B61" s="1136"/>
      <c r="C61" s="32" t="s">
        <v>51</v>
      </c>
      <c r="D61" s="32" t="s">
        <v>4</v>
      </c>
      <c r="E61" s="839">
        <v>142003</v>
      </c>
      <c r="F61" s="839">
        <v>19640</v>
      </c>
      <c r="G61" s="839">
        <v>37380</v>
      </c>
      <c r="H61" s="839">
        <v>25978</v>
      </c>
      <c r="I61" s="839">
        <v>39602</v>
      </c>
      <c r="J61" s="839">
        <v>10013</v>
      </c>
      <c r="K61" s="839">
        <v>9390</v>
      </c>
      <c r="L61" s="839">
        <v>115121</v>
      </c>
      <c r="M61" s="839">
        <v>26882</v>
      </c>
    </row>
    <row r="62" spans="1:13">
      <c r="A62" s="1137"/>
      <c r="B62" s="1136"/>
      <c r="C62" s="32" t="s">
        <v>52</v>
      </c>
      <c r="D62" s="32" t="s">
        <v>3</v>
      </c>
      <c r="E62" s="839">
        <v>1904</v>
      </c>
      <c r="F62" s="839">
        <v>987</v>
      </c>
      <c r="G62" s="839">
        <v>-38</v>
      </c>
      <c r="H62" s="839">
        <v>-942</v>
      </c>
      <c r="I62" s="839">
        <v>86</v>
      </c>
      <c r="J62" s="839">
        <v>1319</v>
      </c>
      <c r="K62" s="839">
        <v>492</v>
      </c>
      <c r="L62" s="839">
        <v>-878</v>
      </c>
      <c r="M62" s="839">
        <v>2782</v>
      </c>
    </row>
    <row r="63" spans="1:13">
      <c r="A63" s="1137"/>
      <c r="B63" s="1136"/>
      <c r="C63" s="32" t="s">
        <v>52</v>
      </c>
      <c r="D63" s="32" t="s">
        <v>4</v>
      </c>
      <c r="E63" s="839">
        <v>4001</v>
      </c>
      <c r="F63" s="839">
        <v>703</v>
      </c>
      <c r="G63" s="839">
        <v>149</v>
      </c>
      <c r="H63" s="839">
        <v>-805</v>
      </c>
      <c r="I63" s="839">
        <v>1455</v>
      </c>
      <c r="J63" s="839">
        <v>1510</v>
      </c>
      <c r="K63" s="839">
        <v>989</v>
      </c>
      <c r="L63" s="839">
        <v>-35</v>
      </c>
      <c r="M63" s="839">
        <v>4036</v>
      </c>
    </row>
    <row r="64" spans="1:13">
      <c r="A64" s="1137"/>
      <c r="B64" s="1136">
        <v>2008</v>
      </c>
      <c r="C64" s="32" t="s">
        <v>50</v>
      </c>
      <c r="D64" s="32" t="s">
        <v>3</v>
      </c>
      <c r="E64" s="839">
        <v>163200</v>
      </c>
      <c r="F64" s="839">
        <v>21254</v>
      </c>
      <c r="G64" s="839">
        <v>32574</v>
      </c>
      <c r="H64" s="839">
        <v>28710</v>
      </c>
      <c r="I64" s="839">
        <v>59864</v>
      </c>
      <c r="J64" s="839">
        <v>14173</v>
      </c>
      <c r="K64" s="839">
        <v>6625</v>
      </c>
      <c r="L64" s="839">
        <v>115970</v>
      </c>
      <c r="M64" s="839">
        <v>47230</v>
      </c>
    </row>
    <row r="65" spans="1:13">
      <c r="A65" s="1137"/>
      <c r="B65" s="1136"/>
      <c r="C65" s="32" t="s">
        <v>50</v>
      </c>
      <c r="D65" s="32" t="s">
        <v>4</v>
      </c>
      <c r="E65" s="839">
        <v>148912</v>
      </c>
      <c r="F65" s="839">
        <v>20583</v>
      </c>
      <c r="G65" s="839">
        <v>38554</v>
      </c>
      <c r="H65" s="839">
        <v>25698</v>
      </c>
      <c r="I65" s="839">
        <v>42160</v>
      </c>
      <c r="J65" s="839">
        <v>11839</v>
      </c>
      <c r="K65" s="839">
        <v>10078</v>
      </c>
      <c r="L65" s="839">
        <v>117493</v>
      </c>
      <c r="M65" s="839">
        <v>31419</v>
      </c>
    </row>
    <row r="66" spans="1:13">
      <c r="A66" s="1137"/>
      <c r="B66" s="1136"/>
      <c r="C66" s="32" t="s">
        <v>51</v>
      </c>
      <c r="D66" s="32" t="s">
        <v>3</v>
      </c>
      <c r="E66" s="839">
        <v>166701</v>
      </c>
      <c r="F66" s="839">
        <v>20664</v>
      </c>
      <c r="G66" s="839">
        <v>33455</v>
      </c>
      <c r="H66" s="839">
        <v>30105</v>
      </c>
      <c r="I66" s="839">
        <v>62178</v>
      </c>
      <c r="J66" s="839">
        <v>14048</v>
      </c>
      <c r="K66" s="839">
        <v>6251</v>
      </c>
      <c r="L66" s="839">
        <v>118923</v>
      </c>
      <c r="M66" s="839">
        <v>47778</v>
      </c>
    </row>
    <row r="67" spans="1:13">
      <c r="A67" s="1137"/>
      <c r="B67" s="1136"/>
      <c r="C67" s="32" t="s">
        <v>51</v>
      </c>
      <c r="D67" s="32" t="s">
        <v>4</v>
      </c>
      <c r="E67" s="839">
        <v>149748</v>
      </c>
      <c r="F67" s="839">
        <v>19856</v>
      </c>
      <c r="G67" s="839">
        <v>39557</v>
      </c>
      <c r="H67" s="839">
        <v>27707</v>
      </c>
      <c r="I67" s="839">
        <v>41880</v>
      </c>
      <c r="J67" s="839">
        <v>11113</v>
      </c>
      <c r="K67" s="839">
        <v>9635</v>
      </c>
      <c r="L67" s="839">
        <v>118918</v>
      </c>
      <c r="M67" s="839">
        <v>30830</v>
      </c>
    </row>
    <row r="68" spans="1:13">
      <c r="A68" s="1137"/>
      <c r="B68" s="1136"/>
      <c r="C68" s="32" t="s">
        <v>52</v>
      </c>
      <c r="D68" s="32" t="s">
        <v>3</v>
      </c>
      <c r="E68" s="839">
        <v>-3501</v>
      </c>
      <c r="F68" s="839">
        <v>590</v>
      </c>
      <c r="G68" s="839">
        <v>-881</v>
      </c>
      <c r="H68" s="839">
        <v>-1395</v>
      </c>
      <c r="I68" s="839">
        <v>-2314</v>
      </c>
      <c r="J68" s="839">
        <v>125</v>
      </c>
      <c r="K68" s="839">
        <v>374</v>
      </c>
      <c r="L68" s="839">
        <v>-2953</v>
      </c>
      <c r="M68" s="839">
        <v>-548</v>
      </c>
    </row>
    <row r="69" spans="1:13">
      <c r="A69" s="1137"/>
      <c r="B69" s="1136"/>
      <c r="C69" s="32" t="s">
        <v>52</v>
      </c>
      <c r="D69" s="32" t="s">
        <v>4</v>
      </c>
      <c r="E69" s="839">
        <v>-836</v>
      </c>
      <c r="F69" s="839">
        <v>727</v>
      </c>
      <c r="G69" s="839">
        <v>-1003</v>
      </c>
      <c r="H69" s="839">
        <v>-2009</v>
      </c>
      <c r="I69" s="839">
        <v>280</v>
      </c>
      <c r="J69" s="839">
        <v>726</v>
      </c>
      <c r="K69" s="839">
        <v>443</v>
      </c>
      <c r="L69" s="839">
        <v>-1425</v>
      </c>
      <c r="M69" s="839">
        <v>589</v>
      </c>
    </row>
    <row r="70" spans="1:13">
      <c r="A70" s="1137"/>
      <c r="B70" s="1136">
        <v>2009</v>
      </c>
      <c r="C70" s="32" t="s">
        <v>50</v>
      </c>
      <c r="D70" s="32" t="s">
        <v>3</v>
      </c>
      <c r="E70" s="839">
        <v>168203</v>
      </c>
      <c r="F70" s="839">
        <v>21723</v>
      </c>
      <c r="G70" s="839">
        <v>33807</v>
      </c>
      <c r="H70" s="839">
        <v>29654</v>
      </c>
      <c r="I70" s="839">
        <v>61370</v>
      </c>
      <c r="J70" s="839">
        <v>14790</v>
      </c>
      <c r="K70" s="839">
        <v>6859</v>
      </c>
      <c r="L70" s="839">
        <v>116493</v>
      </c>
      <c r="M70" s="839">
        <v>51710</v>
      </c>
    </row>
    <row r="71" spans="1:13">
      <c r="A71" s="1137"/>
      <c r="B71" s="1136"/>
      <c r="C71" s="32" t="s">
        <v>50</v>
      </c>
      <c r="D71" s="32" t="s">
        <v>4</v>
      </c>
      <c r="E71" s="839">
        <v>151650</v>
      </c>
      <c r="F71" s="839">
        <v>20655</v>
      </c>
      <c r="G71" s="839">
        <v>39144</v>
      </c>
      <c r="H71" s="839">
        <v>26108</v>
      </c>
      <c r="I71" s="839">
        <v>42400</v>
      </c>
      <c r="J71" s="839">
        <v>12697</v>
      </c>
      <c r="K71" s="839">
        <v>10646</v>
      </c>
      <c r="L71" s="839">
        <v>117560</v>
      </c>
      <c r="M71" s="839">
        <v>34090</v>
      </c>
    </row>
    <row r="72" spans="1:13">
      <c r="A72" s="1137"/>
      <c r="B72" s="1136"/>
      <c r="C72" s="32" t="s">
        <v>51</v>
      </c>
      <c r="D72" s="32" t="s">
        <v>3</v>
      </c>
      <c r="E72" s="839">
        <v>165650</v>
      </c>
      <c r="F72" s="839">
        <v>20251</v>
      </c>
      <c r="G72" s="839">
        <v>34196</v>
      </c>
      <c r="H72" s="839">
        <v>29356</v>
      </c>
      <c r="I72" s="839">
        <v>60782</v>
      </c>
      <c r="J72" s="839">
        <v>14462</v>
      </c>
      <c r="K72" s="839">
        <v>6603</v>
      </c>
      <c r="L72" s="839">
        <v>116239</v>
      </c>
      <c r="M72" s="839">
        <v>49411</v>
      </c>
    </row>
    <row r="73" spans="1:13">
      <c r="A73" s="1137"/>
      <c r="B73" s="1136"/>
      <c r="C73" s="32" t="s">
        <v>51</v>
      </c>
      <c r="D73" s="32" t="s">
        <v>4</v>
      </c>
      <c r="E73" s="839">
        <v>149351</v>
      </c>
      <c r="F73" s="839">
        <v>19413</v>
      </c>
      <c r="G73" s="839">
        <v>40570</v>
      </c>
      <c r="H73" s="839">
        <v>26423</v>
      </c>
      <c r="I73" s="839">
        <v>41360</v>
      </c>
      <c r="J73" s="839">
        <v>11658</v>
      </c>
      <c r="K73" s="839">
        <v>9927</v>
      </c>
      <c r="L73" s="839">
        <v>117798</v>
      </c>
      <c r="M73" s="839">
        <v>31553</v>
      </c>
    </row>
    <row r="74" spans="1:13">
      <c r="A74" s="1137"/>
      <c r="B74" s="1136"/>
      <c r="C74" s="32" t="s">
        <v>52</v>
      </c>
      <c r="D74" s="32" t="s">
        <v>3</v>
      </c>
      <c r="E74" s="839">
        <v>2553</v>
      </c>
      <c r="F74" s="839">
        <v>1472</v>
      </c>
      <c r="G74" s="839">
        <v>-389</v>
      </c>
      <c r="H74" s="839">
        <v>298</v>
      </c>
      <c r="I74" s="839">
        <v>588</v>
      </c>
      <c r="J74" s="839">
        <v>328</v>
      </c>
      <c r="K74" s="839">
        <v>256</v>
      </c>
      <c r="L74" s="839">
        <v>254</v>
      </c>
      <c r="M74" s="839">
        <v>2299</v>
      </c>
    </row>
    <row r="75" spans="1:13">
      <c r="A75" s="1137"/>
      <c r="B75" s="1136"/>
      <c r="C75" s="32" t="s">
        <v>52</v>
      </c>
      <c r="D75" s="32" t="s">
        <v>4</v>
      </c>
      <c r="E75" s="839">
        <v>2299</v>
      </c>
      <c r="F75" s="839">
        <v>1242</v>
      </c>
      <c r="G75" s="839">
        <v>-1426</v>
      </c>
      <c r="H75" s="839">
        <v>-315</v>
      </c>
      <c r="I75" s="839">
        <v>1040</v>
      </c>
      <c r="J75" s="839">
        <v>1039</v>
      </c>
      <c r="K75" s="839">
        <v>719</v>
      </c>
      <c r="L75" s="839">
        <v>-238</v>
      </c>
      <c r="M75" s="839">
        <v>2537</v>
      </c>
    </row>
    <row r="76" spans="1:13">
      <c r="A76" s="1137"/>
      <c r="B76" s="1136">
        <v>2010</v>
      </c>
      <c r="C76" s="32" t="s">
        <v>50</v>
      </c>
      <c r="D76" s="32" t="s">
        <v>3</v>
      </c>
      <c r="E76" s="839">
        <v>167205</v>
      </c>
      <c r="F76" s="839">
        <v>21040</v>
      </c>
      <c r="G76" s="839">
        <v>34603</v>
      </c>
      <c r="H76" s="839">
        <v>29823</v>
      </c>
      <c r="I76" s="839">
        <v>60400</v>
      </c>
      <c r="J76" s="839">
        <v>14855</v>
      </c>
      <c r="K76" s="839">
        <v>6484</v>
      </c>
      <c r="L76" s="839">
        <v>113028</v>
      </c>
      <c r="M76" s="839">
        <v>54177</v>
      </c>
    </row>
    <row r="77" spans="1:13">
      <c r="A77" s="1137"/>
      <c r="B77" s="1136"/>
      <c r="C77" s="32" t="s">
        <v>50</v>
      </c>
      <c r="D77" s="32" t="s">
        <v>4</v>
      </c>
      <c r="E77" s="839">
        <v>148675</v>
      </c>
      <c r="F77" s="839">
        <v>19920</v>
      </c>
      <c r="G77" s="839">
        <v>38702</v>
      </c>
      <c r="H77" s="839">
        <v>25678</v>
      </c>
      <c r="I77" s="839">
        <v>41877</v>
      </c>
      <c r="J77" s="839">
        <v>12696</v>
      </c>
      <c r="K77" s="839">
        <v>9802</v>
      </c>
      <c r="L77" s="839">
        <v>112654</v>
      </c>
      <c r="M77" s="839">
        <v>36021</v>
      </c>
    </row>
    <row r="78" spans="1:13">
      <c r="A78" s="1137"/>
      <c r="B78" s="1136"/>
      <c r="C78" s="32" t="s">
        <v>51</v>
      </c>
      <c r="D78" s="32" t="s">
        <v>3</v>
      </c>
      <c r="E78" s="839">
        <v>159717</v>
      </c>
      <c r="F78" s="839">
        <v>18789</v>
      </c>
      <c r="G78" s="839">
        <v>34699</v>
      </c>
      <c r="H78" s="839">
        <v>29068</v>
      </c>
      <c r="I78" s="839">
        <v>57286</v>
      </c>
      <c r="J78" s="839">
        <v>13679</v>
      </c>
      <c r="K78" s="839">
        <v>6196</v>
      </c>
      <c r="L78" s="839">
        <v>112675</v>
      </c>
      <c r="M78" s="839">
        <v>47042</v>
      </c>
    </row>
    <row r="79" spans="1:13">
      <c r="A79" s="1137"/>
      <c r="B79" s="1136"/>
      <c r="C79" s="32" t="s">
        <v>51</v>
      </c>
      <c r="D79" s="32" t="s">
        <v>4</v>
      </c>
      <c r="E79" s="839">
        <v>144196</v>
      </c>
      <c r="F79" s="839">
        <v>17846</v>
      </c>
      <c r="G79" s="839">
        <v>40938</v>
      </c>
      <c r="H79" s="839">
        <v>25820</v>
      </c>
      <c r="I79" s="839">
        <v>39275</v>
      </c>
      <c r="J79" s="839">
        <v>11316</v>
      </c>
      <c r="K79" s="839">
        <v>9001</v>
      </c>
      <c r="L79" s="839">
        <v>113449</v>
      </c>
      <c r="M79" s="839">
        <v>30747</v>
      </c>
    </row>
    <row r="80" spans="1:13">
      <c r="A80" s="1137"/>
      <c r="B80" s="1136"/>
      <c r="C80" s="32" t="s">
        <v>52</v>
      </c>
      <c r="D80" s="32" t="s">
        <v>3</v>
      </c>
      <c r="E80" s="839">
        <v>7488</v>
      </c>
      <c r="F80" s="839">
        <v>2251</v>
      </c>
      <c r="G80" s="839">
        <v>-96</v>
      </c>
      <c r="H80" s="839">
        <v>755</v>
      </c>
      <c r="I80" s="839">
        <v>3114</v>
      </c>
      <c r="J80" s="839">
        <v>1176</v>
      </c>
      <c r="K80" s="839">
        <v>288</v>
      </c>
      <c r="L80" s="839">
        <v>353</v>
      </c>
      <c r="M80" s="839">
        <v>7135</v>
      </c>
    </row>
    <row r="81" spans="1:13">
      <c r="A81" s="1137"/>
      <c r="B81" s="1136"/>
      <c r="C81" s="32" t="s">
        <v>52</v>
      </c>
      <c r="D81" s="32" t="s">
        <v>4</v>
      </c>
      <c r="E81" s="839">
        <v>4479</v>
      </c>
      <c r="F81" s="839">
        <v>2074</v>
      </c>
      <c r="G81" s="839">
        <v>-2236</v>
      </c>
      <c r="H81" s="839">
        <v>-142</v>
      </c>
      <c r="I81" s="839">
        <v>2602</v>
      </c>
      <c r="J81" s="839">
        <v>1380</v>
      </c>
      <c r="K81" s="839">
        <v>801</v>
      </c>
      <c r="L81" s="839">
        <v>-795</v>
      </c>
      <c r="M81" s="839">
        <v>5274</v>
      </c>
    </row>
    <row r="82" spans="1:13">
      <c r="A82" s="1137"/>
      <c r="B82" s="1136">
        <v>2011</v>
      </c>
      <c r="C82" s="32" t="s">
        <v>50</v>
      </c>
      <c r="D82" s="32" t="s">
        <v>3</v>
      </c>
      <c r="E82" s="839">
        <v>182989</v>
      </c>
      <c r="F82" s="839">
        <v>22525</v>
      </c>
      <c r="G82" s="839">
        <v>37831</v>
      </c>
      <c r="H82" s="839">
        <v>32346</v>
      </c>
      <c r="I82" s="839">
        <v>66685</v>
      </c>
      <c r="J82" s="839">
        <v>16863</v>
      </c>
      <c r="K82" s="839">
        <v>6739</v>
      </c>
      <c r="L82" s="839">
        <v>119576</v>
      </c>
      <c r="M82" s="839">
        <v>63413</v>
      </c>
    </row>
    <row r="83" spans="1:13">
      <c r="A83" s="1137"/>
      <c r="B83" s="1136"/>
      <c r="C83" s="32" t="s">
        <v>50</v>
      </c>
      <c r="D83" s="32" t="s">
        <v>4</v>
      </c>
      <c r="E83" s="839">
        <v>161797</v>
      </c>
      <c r="F83" s="839">
        <v>21281</v>
      </c>
      <c r="G83" s="839">
        <v>41427</v>
      </c>
      <c r="H83" s="839">
        <v>27910</v>
      </c>
      <c r="I83" s="839">
        <v>46758</v>
      </c>
      <c r="J83" s="839">
        <v>14389</v>
      </c>
      <c r="K83" s="839">
        <v>10032</v>
      </c>
      <c r="L83" s="839">
        <v>118711</v>
      </c>
      <c r="M83" s="839">
        <v>43086</v>
      </c>
    </row>
    <row r="84" spans="1:13">
      <c r="A84" s="1137"/>
      <c r="B84" s="1136"/>
      <c r="C84" s="32" t="s">
        <v>51</v>
      </c>
      <c r="D84" s="32" t="s">
        <v>3</v>
      </c>
      <c r="E84" s="839">
        <v>171262</v>
      </c>
      <c r="F84" s="839">
        <v>19686</v>
      </c>
      <c r="G84" s="839">
        <v>38658</v>
      </c>
      <c r="H84" s="839">
        <v>30515</v>
      </c>
      <c r="I84" s="839">
        <v>60814</v>
      </c>
      <c r="J84" s="839">
        <v>15137</v>
      </c>
      <c r="K84" s="839">
        <v>6452</v>
      </c>
      <c r="L84" s="839">
        <v>120295</v>
      </c>
      <c r="M84" s="839">
        <v>50967</v>
      </c>
    </row>
    <row r="85" spans="1:13">
      <c r="A85" s="1137"/>
      <c r="B85" s="1136"/>
      <c r="C85" s="32" t="s">
        <v>51</v>
      </c>
      <c r="D85" s="32" t="s">
        <v>4</v>
      </c>
      <c r="E85" s="839">
        <v>154288</v>
      </c>
      <c r="F85" s="839">
        <v>18911</v>
      </c>
      <c r="G85" s="839">
        <v>44137</v>
      </c>
      <c r="H85" s="839">
        <v>26911</v>
      </c>
      <c r="I85" s="839">
        <v>42221</v>
      </c>
      <c r="J85" s="839">
        <v>12777</v>
      </c>
      <c r="K85" s="839">
        <v>9331</v>
      </c>
      <c r="L85" s="839">
        <v>120444</v>
      </c>
      <c r="M85" s="839">
        <v>33844</v>
      </c>
    </row>
    <row r="86" spans="1:13">
      <c r="A86" s="1137"/>
      <c r="B86" s="1136"/>
      <c r="C86" s="32" t="s">
        <v>52</v>
      </c>
      <c r="D86" s="32" t="s">
        <v>3</v>
      </c>
      <c r="E86" s="839">
        <v>11727</v>
      </c>
      <c r="F86" s="839">
        <v>2839</v>
      </c>
      <c r="G86" s="839">
        <v>-827</v>
      </c>
      <c r="H86" s="839">
        <v>1831</v>
      </c>
      <c r="I86" s="839">
        <v>5871</v>
      </c>
      <c r="J86" s="839">
        <v>1726</v>
      </c>
      <c r="K86" s="839">
        <v>287</v>
      </c>
      <c r="L86" s="839">
        <v>-719</v>
      </c>
      <c r="M86" s="839">
        <v>12446</v>
      </c>
    </row>
    <row r="87" spans="1:13">
      <c r="A87" s="1137"/>
      <c r="B87" s="1136"/>
      <c r="C87" s="32" t="s">
        <v>52</v>
      </c>
      <c r="D87" s="32" t="s">
        <v>4</v>
      </c>
      <c r="E87" s="839">
        <v>7509</v>
      </c>
      <c r="F87" s="839">
        <v>2370</v>
      </c>
      <c r="G87" s="839">
        <v>-2710</v>
      </c>
      <c r="H87" s="839">
        <v>999</v>
      </c>
      <c r="I87" s="839">
        <v>4537</v>
      </c>
      <c r="J87" s="839">
        <v>1612</v>
      </c>
      <c r="K87" s="839">
        <v>701</v>
      </c>
      <c r="L87" s="839">
        <v>-1733</v>
      </c>
      <c r="M87" s="839">
        <v>9242</v>
      </c>
    </row>
    <row r="88" spans="1:13">
      <c r="A88" s="10" t="s">
        <v>54</v>
      </c>
    </row>
  </sheetData>
  <mergeCells count="16">
    <mergeCell ref="A46:A87"/>
    <mergeCell ref="B46:B51"/>
    <mergeCell ref="B52:B57"/>
    <mergeCell ref="B58:B63"/>
    <mergeCell ref="B64:B69"/>
    <mergeCell ref="B70:B75"/>
    <mergeCell ref="B76:B81"/>
    <mergeCell ref="B82:B87"/>
    <mergeCell ref="B21:B26"/>
    <mergeCell ref="B27:B32"/>
    <mergeCell ref="B33:B38"/>
    <mergeCell ref="B39:B44"/>
    <mergeCell ref="A3:A44"/>
    <mergeCell ref="B3:B8"/>
    <mergeCell ref="B9:B14"/>
    <mergeCell ref="B15:B20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sqref="A1:I1"/>
    </sheetView>
  </sheetViews>
  <sheetFormatPr baseColWidth="10" defaultColWidth="11" defaultRowHeight="14.25"/>
  <cols>
    <col min="1" max="1" width="1.5" style="171" customWidth="1"/>
    <col min="2" max="16384" width="11" style="171"/>
  </cols>
  <sheetData>
    <row r="1" spans="1:9" ht="30" customHeight="1">
      <c r="A1" s="1441" t="s">
        <v>643</v>
      </c>
      <c r="B1" s="1441"/>
      <c r="C1" s="1441"/>
      <c r="D1" s="1441"/>
      <c r="E1" s="1441"/>
      <c r="F1" s="1441"/>
      <c r="G1" s="1441"/>
      <c r="H1" s="1441"/>
      <c r="I1" s="1441"/>
    </row>
    <row r="2" spans="1:9">
      <c r="A2" s="1469"/>
      <c r="B2" s="1469"/>
      <c r="C2" s="1467" t="s">
        <v>642</v>
      </c>
      <c r="D2" s="1468"/>
      <c r="E2" s="1468"/>
      <c r="F2" s="1468"/>
      <c r="G2" s="1468"/>
      <c r="H2" s="1468"/>
      <c r="I2" s="1468"/>
    </row>
    <row r="3" spans="1:9">
      <c r="A3" s="1469"/>
      <c r="B3" s="1469"/>
      <c r="C3" s="1467" t="s">
        <v>606</v>
      </c>
      <c r="D3" s="1468"/>
      <c r="E3" s="1468"/>
      <c r="F3" s="1468"/>
      <c r="G3" s="1468"/>
      <c r="H3" s="1468"/>
      <c r="I3" s="1468"/>
    </row>
    <row r="4" spans="1:9" ht="14.45" customHeight="1">
      <c r="A4" s="1469"/>
      <c r="B4" s="1469"/>
      <c r="C4" s="1467" t="s">
        <v>7</v>
      </c>
      <c r="D4" s="1467" t="s">
        <v>605</v>
      </c>
      <c r="E4" s="1467" t="s">
        <v>604</v>
      </c>
      <c r="F4" s="1467" t="s">
        <v>603</v>
      </c>
      <c r="G4" s="1467" t="s">
        <v>602</v>
      </c>
      <c r="H4" s="1467" t="s">
        <v>601</v>
      </c>
      <c r="I4" s="1467" t="s">
        <v>600</v>
      </c>
    </row>
    <row r="5" spans="1:9">
      <c r="A5" s="1469"/>
      <c r="B5" s="1469"/>
      <c r="C5" s="1467" t="s">
        <v>551</v>
      </c>
      <c r="D5" s="1467" t="s">
        <v>551</v>
      </c>
      <c r="E5" s="1467" t="s">
        <v>551</v>
      </c>
      <c r="F5" s="1467" t="s">
        <v>551</v>
      </c>
      <c r="G5" s="1467" t="s">
        <v>551</v>
      </c>
      <c r="H5" s="1467" t="s">
        <v>551</v>
      </c>
      <c r="I5" s="1467" t="s">
        <v>551</v>
      </c>
    </row>
    <row r="6" spans="1:9" ht="15">
      <c r="A6" s="1465">
        <v>2012</v>
      </c>
      <c r="B6" s="1465"/>
      <c r="C6" s="1465"/>
      <c r="D6" s="1465"/>
      <c r="E6" s="1465"/>
      <c r="F6" s="1465"/>
      <c r="G6" s="1465"/>
      <c r="H6" s="1465"/>
      <c r="I6" s="1465"/>
    </row>
    <row r="7" spans="1:9">
      <c r="A7" s="1470" t="s">
        <v>3</v>
      </c>
      <c r="B7" s="1471"/>
      <c r="C7" s="258">
        <v>17.2</v>
      </c>
      <c r="D7" s="258">
        <v>10.5</v>
      </c>
      <c r="E7" s="258">
        <v>35.799999999999997</v>
      </c>
      <c r="F7" s="447">
        <v>32</v>
      </c>
      <c r="G7" s="258" t="s">
        <v>124</v>
      </c>
      <c r="H7" s="447">
        <v>25</v>
      </c>
      <c r="I7" s="258" t="s">
        <v>124</v>
      </c>
    </row>
    <row r="8" spans="1:9">
      <c r="A8" s="1470" t="s">
        <v>4</v>
      </c>
      <c r="B8" s="1471"/>
      <c r="C8" s="258">
        <v>18.7</v>
      </c>
      <c r="D8" s="258">
        <v>14.3</v>
      </c>
      <c r="E8" s="258">
        <v>39.9</v>
      </c>
      <c r="F8" s="258" t="s">
        <v>124</v>
      </c>
      <c r="G8" s="258" t="s">
        <v>124</v>
      </c>
      <c r="H8" s="258">
        <v>28.4</v>
      </c>
      <c r="I8" s="447">
        <v>10</v>
      </c>
    </row>
    <row r="9" spans="1:9">
      <c r="A9" s="1470" t="s">
        <v>7</v>
      </c>
      <c r="B9" s="1471"/>
      <c r="C9" s="258">
        <v>17.8</v>
      </c>
      <c r="D9" s="258">
        <v>12.2</v>
      </c>
      <c r="E9" s="447">
        <v>37</v>
      </c>
      <c r="F9" s="258">
        <v>26</v>
      </c>
      <c r="G9" s="258" t="s">
        <v>124</v>
      </c>
      <c r="H9" s="258">
        <v>28.2</v>
      </c>
      <c r="I9" s="447">
        <v>10</v>
      </c>
    </row>
    <row r="10" spans="1:9" ht="15">
      <c r="A10" s="1466" t="s">
        <v>110</v>
      </c>
      <c r="B10" s="1466"/>
      <c r="C10" s="1466"/>
      <c r="D10" s="1466"/>
      <c r="E10" s="1466"/>
      <c r="F10" s="1466"/>
      <c r="G10" s="1466"/>
      <c r="H10" s="1466"/>
      <c r="I10" s="1466"/>
    </row>
    <row r="11" spans="1:9">
      <c r="A11" s="1470" t="s">
        <v>3</v>
      </c>
      <c r="B11" s="1471"/>
      <c r="C11" s="258">
        <v>16.7</v>
      </c>
      <c r="D11" s="258">
        <v>14.2</v>
      </c>
      <c r="E11" s="258">
        <v>23.3</v>
      </c>
      <c r="F11" s="258">
        <v>19.5</v>
      </c>
      <c r="G11" s="258" t="s">
        <v>124</v>
      </c>
      <c r="H11" s="447">
        <v>20</v>
      </c>
      <c r="I11" s="258">
        <v>100</v>
      </c>
    </row>
    <row r="12" spans="1:9">
      <c r="A12" s="1470" t="s">
        <v>4</v>
      </c>
      <c r="B12" s="1471"/>
      <c r="C12" s="258">
        <v>20.7</v>
      </c>
      <c r="D12" s="258">
        <v>18.3</v>
      </c>
      <c r="E12" s="258">
        <v>26.1</v>
      </c>
      <c r="F12" s="258">
        <v>116.7</v>
      </c>
      <c r="G12" s="258" t="s">
        <v>124</v>
      </c>
      <c r="H12" s="258">
        <v>28.8</v>
      </c>
      <c r="I12" s="447">
        <v>25</v>
      </c>
    </row>
    <row r="13" spans="1:9">
      <c r="A13" s="1470" t="s">
        <v>7</v>
      </c>
      <c r="B13" s="1471"/>
      <c r="C13" s="258">
        <v>18.399999999999999</v>
      </c>
      <c r="D13" s="258">
        <v>16</v>
      </c>
      <c r="E13" s="447">
        <v>24</v>
      </c>
      <c r="F13" s="258">
        <v>27.5</v>
      </c>
      <c r="G13" s="258" t="s">
        <v>124</v>
      </c>
      <c r="H13" s="258">
        <v>28.6</v>
      </c>
      <c r="I13" s="258">
        <v>58.3</v>
      </c>
    </row>
    <row r="14" spans="1:9" ht="15">
      <c r="A14" s="1466" t="s">
        <v>598</v>
      </c>
      <c r="B14" s="1466"/>
      <c r="C14" s="1466"/>
      <c r="D14" s="1466"/>
      <c r="E14" s="1466"/>
      <c r="F14" s="1466"/>
      <c r="G14" s="1466"/>
      <c r="H14" s="1466"/>
      <c r="I14" s="1466"/>
    </row>
    <row r="15" spans="1:9">
      <c r="A15" s="1470" t="s">
        <v>3</v>
      </c>
      <c r="B15" s="1471"/>
      <c r="C15" s="258">
        <v>16.7</v>
      </c>
      <c r="D15" s="447">
        <v>14</v>
      </c>
      <c r="E15" s="258">
        <v>22.1</v>
      </c>
      <c r="F15" s="258">
        <v>40.5</v>
      </c>
      <c r="G15" s="258" t="s">
        <v>124</v>
      </c>
      <c r="H15" s="447">
        <v>20</v>
      </c>
      <c r="I15" s="258" t="s">
        <v>124</v>
      </c>
    </row>
    <row r="16" spans="1:9">
      <c r="A16" s="1470" t="s">
        <v>4</v>
      </c>
      <c r="B16" s="1471"/>
      <c r="C16" s="258">
        <v>19.100000000000001</v>
      </c>
      <c r="D16" s="258">
        <v>18.3</v>
      </c>
      <c r="E16" s="447">
        <v>29</v>
      </c>
      <c r="F16" s="258" t="s">
        <v>124</v>
      </c>
      <c r="G16" s="258">
        <v>11.1</v>
      </c>
      <c r="H16" s="258">
        <v>15.4</v>
      </c>
      <c r="I16" s="258" t="s">
        <v>124</v>
      </c>
    </row>
    <row r="17" spans="1:9">
      <c r="A17" s="1470" t="s">
        <v>7</v>
      </c>
      <c r="B17" s="1471"/>
      <c r="C17" s="258">
        <v>17.7</v>
      </c>
      <c r="D17" s="258">
        <v>15.9</v>
      </c>
      <c r="E17" s="258">
        <v>23.8</v>
      </c>
      <c r="F17" s="258">
        <v>33.5</v>
      </c>
      <c r="G17" s="258">
        <v>6.2</v>
      </c>
      <c r="H17" s="258">
        <v>15.9</v>
      </c>
      <c r="I17" s="258" t="s">
        <v>124</v>
      </c>
    </row>
    <row r="18" spans="1:9" s="34" customFormat="1" ht="13.5" customHeight="1">
      <c r="A18" s="215" t="s">
        <v>1616</v>
      </c>
    </row>
  </sheetData>
  <mergeCells count="30">
    <mergeCell ref="A13:B13"/>
    <mergeCell ref="A15:B15"/>
    <mergeCell ref="A16:B16"/>
    <mergeCell ref="A17:B17"/>
    <mergeCell ref="A7:B7"/>
    <mergeCell ref="A8:B8"/>
    <mergeCell ref="A9:B9"/>
    <mergeCell ref="A11:B11"/>
    <mergeCell ref="A12:B12"/>
    <mergeCell ref="G5"/>
    <mergeCell ref="H5"/>
    <mergeCell ref="I5"/>
    <mergeCell ref="A1:I1"/>
    <mergeCell ref="A2:B5"/>
    <mergeCell ref="A6:I6"/>
    <mergeCell ref="A10:I10"/>
    <mergeCell ref="A14:I14"/>
    <mergeCell ref="C2:I2"/>
    <mergeCell ref="C3:I3"/>
    <mergeCell ref="C4"/>
    <mergeCell ref="D4"/>
    <mergeCell ref="E4"/>
    <mergeCell ref="F4"/>
    <mergeCell ref="G4"/>
    <mergeCell ref="H4"/>
    <mergeCell ref="I4"/>
    <mergeCell ref="C5"/>
    <mergeCell ref="D5"/>
    <mergeCell ref="E5"/>
    <mergeCell ref="F5"/>
  </mergeCells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7"/>
  <sheetViews>
    <sheetView workbookViewId="0">
      <selection sqref="A1:L1"/>
    </sheetView>
  </sheetViews>
  <sheetFormatPr baseColWidth="10" defaultColWidth="11" defaultRowHeight="12.75"/>
  <cols>
    <col min="1" max="1" width="18" style="618" customWidth="1"/>
    <col min="2" max="2" width="2.25" style="618" customWidth="1"/>
    <col min="3" max="16384" width="11" style="618"/>
  </cols>
  <sheetData>
    <row r="1" spans="1:12" ht="30" customHeight="1" thickBot="1">
      <c r="A1" s="1490" t="s">
        <v>1897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</row>
    <row r="2" spans="1:12">
      <c r="A2" s="1491" t="s">
        <v>587</v>
      </c>
      <c r="B2" s="1491"/>
      <c r="C2" s="1492"/>
      <c r="D2" s="1484" t="s">
        <v>645</v>
      </c>
      <c r="E2" s="1487" t="s">
        <v>560</v>
      </c>
      <c r="F2" s="1488"/>
      <c r="G2" s="1488"/>
      <c r="H2" s="1488"/>
      <c r="I2" s="1488"/>
      <c r="J2" s="1488"/>
      <c r="K2" s="1488"/>
      <c r="L2" s="1489"/>
    </row>
    <row r="3" spans="1:12">
      <c r="A3" s="1493"/>
      <c r="B3" s="1493"/>
      <c r="C3" s="1494"/>
      <c r="D3" s="1485"/>
      <c r="E3" s="1478" t="s">
        <v>557</v>
      </c>
      <c r="F3" s="1479"/>
      <c r="G3" s="1478" t="s">
        <v>556</v>
      </c>
      <c r="H3" s="1479"/>
      <c r="I3" s="1478" t="s">
        <v>555</v>
      </c>
      <c r="J3" s="1479"/>
      <c r="K3" s="1478" t="s">
        <v>554</v>
      </c>
      <c r="L3" s="1483"/>
    </row>
    <row r="4" spans="1:12">
      <c r="A4" s="1493"/>
      <c r="B4" s="1493"/>
      <c r="C4" s="1494"/>
      <c r="D4" s="1486"/>
      <c r="E4" s="1478" t="s">
        <v>645</v>
      </c>
      <c r="F4" s="1479"/>
      <c r="G4" s="1478" t="s">
        <v>645</v>
      </c>
      <c r="H4" s="1479"/>
      <c r="I4" s="1478" t="s">
        <v>645</v>
      </c>
      <c r="J4" s="1479"/>
      <c r="K4" s="1478" t="s">
        <v>645</v>
      </c>
      <c r="L4" s="1483"/>
    </row>
    <row r="5" spans="1:12">
      <c r="A5" s="1493"/>
      <c r="B5" s="1493"/>
      <c r="C5" s="1494"/>
      <c r="D5" s="639" t="s">
        <v>66</v>
      </c>
      <c r="E5" s="639" t="s">
        <v>66</v>
      </c>
      <c r="F5" s="639" t="s">
        <v>551</v>
      </c>
      <c r="G5" s="639" t="s">
        <v>66</v>
      </c>
      <c r="H5" s="639" t="s">
        <v>551</v>
      </c>
      <c r="I5" s="639" t="s">
        <v>66</v>
      </c>
      <c r="J5" s="639" t="s">
        <v>551</v>
      </c>
      <c r="K5" s="639" t="s">
        <v>66</v>
      </c>
      <c r="L5" s="640" t="s">
        <v>551</v>
      </c>
    </row>
    <row r="6" spans="1:12">
      <c r="A6" s="1495" t="s">
        <v>215</v>
      </c>
      <c r="B6" s="1495"/>
      <c r="C6" s="1495"/>
      <c r="D6" s="1495"/>
      <c r="E6" s="1495"/>
      <c r="F6" s="1495"/>
      <c r="G6" s="1495"/>
      <c r="H6" s="1495"/>
      <c r="I6" s="1495"/>
      <c r="J6" s="1495"/>
      <c r="K6" s="1495"/>
      <c r="L6" s="1495"/>
    </row>
    <row r="7" spans="1:12">
      <c r="A7" s="1480" t="s">
        <v>586</v>
      </c>
      <c r="B7" s="623"/>
      <c r="C7" s="626" t="s">
        <v>8</v>
      </c>
      <c r="D7" s="634">
        <v>146</v>
      </c>
      <c r="E7" s="634">
        <v>6</v>
      </c>
      <c r="F7" s="634">
        <v>4.0999999999999996</v>
      </c>
      <c r="G7" s="634">
        <v>140</v>
      </c>
      <c r="H7" s="634">
        <v>95.9</v>
      </c>
      <c r="I7" s="634" t="s">
        <v>124</v>
      </c>
      <c r="J7" s="634" t="s">
        <v>124</v>
      </c>
      <c r="K7" s="634" t="s">
        <v>124</v>
      </c>
      <c r="L7" s="634" t="s">
        <v>124</v>
      </c>
    </row>
    <row r="8" spans="1:12">
      <c r="A8" s="1480"/>
      <c r="B8" s="624"/>
      <c r="C8" s="626" t="s">
        <v>6</v>
      </c>
      <c r="D8" s="616">
        <v>16</v>
      </c>
      <c r="E8" s="616" t="s">
        <v>67</v>
      </c>
      <c r="F8" s="616">
        <v>12.5</v>
      </c>
      <c r="G8" s="616">
        <v>14</v>
      </c>
      <c r="H8" s="616">
        <v>87.5</v>
      </c>
      <c r="I8" s="616" t="s">
        <v>124</v>
      </c>
      <c r="J8" s="616" t="s">
        <v>124</v>
      </c>
      <c r="K8" s="616" t="s">
        <v>124</v>
      </c>
      <c r="L8" s="616" t="s">
        <v>124</v>
      </c>
    </row>
    <row r="9" spans="1:12">
      <c r="A9" s="1481"/>
      <c r="B9" s="625"/>
      <c r="C9" s="627" t="s">
        <v>7</v>
      </c>
      <c r="D9" s="616">
        <v>162</v>
      </c>
      <c r="E9" s="616">
        <v>8</v>
      </c>
      <c r="F9" s="616">
        <v>4.9000000000000004</v>
      </c>
      <c r="G9" s="616">
        <v>154</v>
      </c>
      <c r="H9" s="616">
        <v>95.1</v>
      </c>
      <c r="I9" s="616" t="s">
        <v>124</v>
      </c>
      <c r="J9" s="616" t="s">
        <v>124</v>
      </c>
      <c r="K9" s="616" t="s">
        <v>124</v>
      </c>
      <c r="L9" s="616" t="s">
        <v>124</v>
      </c>
    </row>
    <row r="10" spans="1:12">
      <c r="A10" s="1480" t="s">
        <v>584</v>
      </c>
      <c r="B10" s="623"/>
      <c r="C10" s="626" t="s">
        <v>8</v>
      </c>
      <c r="D10" s="616">
        <v>22</v>
      </c>
      <c r="E10" s="616">
        <v>22</v>
      </c>
      <c r="F10" s="616">
        <v>100</v>
      </c>
      <c r="G10" s="616" t="s">
        <v>124</v>
      </c>
      <c r="H10" s="616" t="s">
        <v>124</v>
      </c>
      <c r="I10" s="616" t="s">
        <v>124</v>
      </c>
      <c r="J10" s="616" t="s">
        <v>124</v>
      </c>
      <c r="K10" s="616" t="s">
        <v>124</v>
      </c>
      <c r="L10" s="616" t="s">
        <v>124</v>
      </c>
    </row>
    <row r="11" spans="1:12">
      <c r="A11" s="1480"/>
      <c r="B11" s="624"/>
      <c r="C11" s="626" t="s">
        <v>6</v>
      </c>
      <c r="D11" s="616">
        <v>4</v>
      </c>
      <c r="E11" s="616">
        <v>4</v>
      </c>
      <c r="F11" s="616">
        <v>100</v>
      </c>
      <c r="G11" s="616" t="s">
        <v>124</v>
      </c>
      <c r="H11" s="616" t="s">
        <v>124</v>
      </c>
      <c r="I11" s="616" t="s">
        <v>124</v>
      </c>
      <c r="J11" s="616" t="s">
        <v>124</v>
      </c>
      <c r="K11" s="616" t="s">
        <v>124</v>
      </c>
      <c r="L11" s="616" t="s">
        <v>124</v>
      </c>
    </row>
    <row r="12" spans="1:12">
      <c r="A12" s="1481"/>
      <c r="B12" s="625"/>
      <c r="C12" s="627" t="s">
        <v>7</v>
      </c>
      <c r="D12" s="616">
        <v>26</v>
      </c>
      <c r="E12" s="616">
        <v>26</v>
      </c>
      <c r="F12" s="616">
        <v>100</v>
      </c>
      <c r="G12" s="616" t="s">
        <v>124</v>
      </c>
      <c r="H12" s="616" t="s">
        <v>124</v>
      </c>
      <c r="I12" s="616" t="s">
        <v>124</v>
      </c>
      <c r="J12" s="616" t="s">
        <v>124</v>
      </c>
      <c r="K12" s="616" t="s">
        <v>124</v>
      </c>
      <c r="L12" s="616" t="s">
        <v>124</v>
      </c>
    </row>
    <row r="13" spans="1:12">
      <c r="A13" s="1480" t="s">
        <v>582</v>
      </c>
      <c r="B13" s="623"/>
      <c r="C13" s="626" t="s">
        <v>8</v>
      </c>
      <c r="D13" s="616">
        <v>36</v>
      </c>
      <c r="E13" s="616" t="s">
        <v>124</v>
      </c>
      <c r="F13" s="616" t="s">
        <v>124</v>
      </c>
      <c r="G13" s="616">
        <v>36</v>
      </c>
      <c r="H13" s="616">
        <v>100</v>
      </c>
      <c r="I13" s="616" t="s">
        <v>124</v>
      </c>
      <c r="J13" s="616" t="s">
        <v>124</v>
      </c>
      <c r="K13" s="616" t="s">
        <v>124</v>
      </c>
      <c r="L13" s="616" t="s">
        <v>124</v>
      </c>
    </row>
    <row r="14" spans="1:12">
      <c r="A14" s="1480"/>
      <c r="B14" s="624"/>
      <c r="C14" s="626" t="s">
        <v>6</v>
      </c>
      <c r="D14" s="616" t="s">
        <v>67</v>
      </c>
      <c r="E14" s="616" t="s">
        <v>124</v>
      </c>
      <c r="F14" s="616" t="s">
        <v>124</v>
      </c>
      <c r="G14" s="616" t="s">
        <v>67</v>
      </c>
      <c r="H14" s="616">
        <v>100</v>
      </c>
      <c r="I14" s="616" t="s">
        <v>124</v>
      </c>
      <c r="J14" s="616" t="s">
        <v>124</v>
      </c>
      <c r="K14" s="616" t="s">
        <v>124</v>
      </c>
      <c r="L14" s="616" t="s">
        <v>124</v>
      </c>
    </row>
    <row r="15" spans="1:12">
      <c r="A15" s="1481"/>
      <c r="B15" s="625"/>
      <c r="C15" s="627" t="s">
        <v>7</v>
      </c>
      <c r="D15" s="616">
        <v>37</v>
      </c>
      <c r="E15" s="616" t="s">
        <v>124</v>
      </c>
      <c r="F15" s="616" t="s">
        <v>124</v>
      </c>
      <c r="G15" s="616">
        <v>37</v>
      </c>
      <c r="H15" s="616">
        <v>100</v>
      </c>
      <c r="I15" s="616" t="s">
        <v>124</v>
      </c>
      <c r="J15" s="616" t="s">
        <v>124</v>
      </c>
      <c r="K15" s="616" t="s">
        <v>124</v>
      </c>
      <c r="L15" s="616" t="s">
        <v>124</v>
      </c>
    </row>
    <row r="16" spans="1:12">
      <c r="A16" s="1480" t="s">
        <v>580</v>
      </c>
      <c r="B16" s="623"/>
      <c r="C16" s="626" t="s">
        <v>8</v>
      </c>
      <c r="D16" s="616">
        <v>61</v>
      </c>
      <c r="E16" s="616" t="s">
        <v>124</v>
      </c>
      <c r="F16" s="616" t="s">
        <v>124</v>
      </c>
      <c r="G16" s="616">
        <v>61</v>
      </c>
      <c r="H16" s="616">
        <v>100</v>
      </c>
      <c r="I16" s="616" t="s">
        <v>124</v>
      </c>
      <c r="J16" s="616" t="s">
        <v>124</v>
      </c>
      <c r="K16" s="616" t="s">
        <v>124</v>
      </c>
      <c r="L16" s="616" t="s">
        <v>124</v>
      </c>
    </row>
    <row r="17" spans="1:12">
      <c r="A17" s="1480"/>
      <c r="B17" s="624"/>
      <c r="C17" s="626" t="s">
        <v>6</v>
      </c>
      <c r="D17" s="616">
        <v>3</v>
      </c>
      <c r="E17" s="616" t="s">
        <v>124</v>
      </c>
      <c r="F17" s="616" t="s">
        <v>124</v>
      </c>
      <c r="G17" s="616">
        <v>3</v>
      </c>
      <c r="H17" s="616">
        <v>100</v>
      </c>
      <c r="I17" s="616" t="s">
        <v>124</v>
      </c>
      <c r="J17" s="616" t="s">
        <v>124</v>
      </c>
      <c r="K17" s="616" t="s">
        <v>124</v>
      </c>
      <c r="L17" s="616" t="s">
        <v>124</v>
      </c>
    </row>
    <row r="18" spans="1:12">
      <c r="A18" s="1481"/>
      <c r="B18" s="625"/>
      <c r="C18" s="627" t="s">
        <v>7</v>
      </c>
      <c r="D18" s="616">
        <v>64</v>
      </c>
      <c r="E18" s="616" t="s">
        <v>124</v>
      </c>
      <c r="F18" s="616" t="s">
        <v>124</v>
      </c>
      <c r="G18" s="616">
        <v>64</v>
      </c>
      <c r="H18" s="616">
        <v>100</v>
      </c>
      <c r="I18" s="616" t="s">
        <v>124</v>
      </c>
      <c r="J18" s="616" t="s">
        <v>124</v>
      </c>
      <c r="K18" s="616" t="s">
        <v>124</v>
      </c>
      <c r="L18" s="616" t="s">
        <v>124</v>
      </c>
    </row>
    <row r="19" spans="1:12">
      <c r="A19" s="1480" t="s">
        <v>579</v>
      </c>
      <c r="B19" s="623"/>
      <c r="C19" s="626" t="s">
        <v>8</v>
      </c>
      <c r="D19" s="616">
        <v>61</v>
      </c>
      <c r="E19" s="616" t="s">
        <v>124</v>
      </c>
      <c r="F19" s="616" t="s">
        <v>124</v>
      </c>
      <c r="G19" s="616">
        <v>61</v>
      </c>
      <c r="H19" s="616">
        <v>100</v>
      </c>
      <c r="I19" s="616" t="s">
        <v>124</v>
      </c>
      <c r="J19" s="616" t="s">
        <v>124</v>
      </c>
      <c r="K19" s="616" t="s">
        <v>124</v>
      </c>
      <c r="L19" s="616" t="s">
        <v>124</v>
      </c>
    </row>
    <row r="20" spans="1:12">
      <c r="A20" s="1480"/>
      <c r="B20" s="624"/>
      <c r="C20" s="626" t="s">
        <v>6</v>
      </c>
      <c r="D20" s="616">
        <v>3</v>
      </c>
      <c r="E20" s="616" t="s">
        <v>124</v>
      </c>
      <c r="F20" s="616" t="s">
        <v>124</v>
      </c>
      <c r="G20" s="616">
        <v>3</v>
      </c>
      <c r="H20" s="616">
        <v>100</v>
      </c>
      <c r="I20" s="616" t="s">
        <v>124</v>
      </c>
      <c r="J20" s="616" t="s">
        <v>124</v>
      </c>
      <c r="K20" s="616" t="s">
        <v>124</v>
      </c>
      <c r="L20" s="616" t="s">
        <v>124</v>
      </c>
    </row>
    <row r="21" spans="1:12">
      <c r="A21" s="1481"/>
      <c r="B21" s="625"/>
      <c r="C21" s="627" t="s">
        <v>7</v>
      </c>
      <c r="D21" s="616">
        <v>64</v>
      </c>
      <c r="E21" s="616" t="s">
        <v>124</v>
      </c>
      <c r="F21" s="616" t="s">
        <v>124</v>
      </c>
      <c r="G21" s="616">
        <v>64</v>
      </c>
      <c r="H21" s="616">
        <v>100</v>
      </c>
      <c r="I21" s="616" t="s">
        <v>124</v>
      </c>
      <c r="J21" s="616" t="s">
        <v>124</v>
      </c>
      <c r="K21" s="616" t="s">
        <v>124</v>
      </c>
      <c r="L21" s="616" t="s">
        <v>124</v>
      </c>
    </row>
    <row r="22" spans="1:12">
      <c r="A22" s="1480" t="s">
        <v>578</v>
      </c>
      <c r="B22" s="623"/>
      <c r="C22" s="626" t="s">
        <v>8</v>
      </c>
      <c r="D22" s="616">
        <v>31</v>
      </c>
      <c r="E22" s="616" t="s">
        <v>124</v>
      </c>
      <c r="F22" s="616" t="s">
        <v>124</v>
      </c>
      <c r="G22" s="616">
        <v>31</v>
      </c>
      <c r="H22" s="616">
        <v>100</v>
      </c>
      <c r="I22" s="616" t="s">
        <v>124</v>
      </c>
      <c r="J22" s="616" t="s">
        <v>124</v>
      </c>
      <c r="K22" s="616" t="s">
        <v>124</v>
      </c>
      <c r="L22" s="616" t="s">
        <v>124</v>
      </c>
    </row>
    <row r="23" spans="1:12">
      <c r="A23" s="1480"/>
      <c r="B23" s="624"/>
      <c r="C23" s="626" t="s">
        <v>6</v>
      </c>
      <c r="D23" s="616" t="s">
        <v>67</v>
      </c>
      <c r="E23" s="616" t="s">
        <v>124</v>
      </c>
      <c r="F23" s="616" t="s">
        <v>124</v>
      </c>
      <c r="G23" s="616" t="s">
        <v>67</v>
      </c>
      <c r="H23" s="616">
        <v>100</v>
      </c>
      <c r="I23" s="616" t="s">
        <v>124</v>
      </c>
      <c r="J23" s="616" t="s">
        <v>124</v>
      </c>
      <c r="K23" s="616" t="s">
        <v>124</v>
      </c>
      <c r="L23" s="616" t="s">
        <v>124</v>
      </c>
    </row>
    <row r="24" spans="1:12">
      <c r="A24" s="1481"/>
      <c r="B24" s="625"/>
      <c r="C24" s="627" t="s">
        <v>7</v>
      </c>
      <c r="D24" s="616">
        <v>32</v>
      </c>
      <c r="E24" s="616" t="s">
        <v>124</v>
      </c>
      <c r="F24" s="616" t="s">
        <v>124</v>
      </c>
      <c r="G24" s="616">
        <v>32</v>
      </c>
      <c r="H24" s="616">
        <v>100</v>
      </c>
      <c r="I24" s="616" t="s">
        <v>124</v>
      </c>
      <c r="J24" s="616" t="s">
        <v>124</v>
      </c>
      <c r="K24" s="616" t="s">
        <v>124</v>
      </c>
      <c r="L24" s="616" t="s">
        <v>124</v>
      </c>
    </row>
    <row r="25" spans="1:12">
      <c r="A25" s="1480" t="s">
        <v>577</v>
      </c>
      <c r="B25" s="623"/>
      <c r="C25" s="626" t="s">
        <v>8</v>
      </c>
      <c r="D25" s="616">
        <v>63</v>
      </c>
      <c r="E25" s="616" t="s">
        <v>124</v>
      </c>
      <c r="F25" s="616" t="s">
        <v>124</v>
      </c>
      <c r="G25" s="616" t="s">
        <v>124</v>
      </c>
      <c r="H25" s="616" t="s">
        <v>124</v>
      </c>
      <c r="I25" s="616">
        <v>63</v>
      </c>
      <c r="J25" s="616">
        <v>100</v>
      </c>
      <c r="K25" s="616" t="s">
        <v>124</v>
      </c>
      <c r="L25" s="616" t="s">
        <v>124</v>
      </c>
    </row>
    <row r="26" spans="1:12">
      <c r="A26" s="1480"/>
      <c r="B26" s="624"/>
      <c r="C26" s="626" t="s">
        <v>6</v>
      </c>
      <c r="D26" s="616">
        <v>3</v>
      </c>
      <c r="E26" s="616" t="s">
        <v>124</v>
      </c>
      <c r="F26" s="616" t="s">
        <v>124</v>
      </c>
      <c r="G26" s="616" t="s">
        <v>124</v>
      </c>
      <c r="H26" s="616" t="s">
        <v>124</v>
      </c>
      <c r="I26" s="616">
        <v>3</v>
      </c>
      <c r="J26" s="616">
        <v>100</v>
      </c>
      <c r="K26" s="616" t="s">
        <v>124</v>
      </c>
      <c r="L26" s="616" t="s">
        <v>124</v>
      </c>
    </row>
    <row r="27" spans="1:12">
      <c r="A27" s="1481"/>
      <c r="B27" s="625"/>
      <c r="C27" s="627" t="s">
        <v>7</v>
      </c>
      <c r="D27" s="616">
        <v>66</v>
      </c>
      <c r="E27" s="616" t="s">
        <v>124</v>
      </c>
      <c r="F27" s="616" t="s">
        <v>124</v>
      </c>
      <c r="G27" s="616" t="s">
        <v>124</v>
      </c>
      <c r="H27" s="616" t="s">
        <v>124</v>
      </c>
      <c r="I27" s="616">
        <v>66</v>
      </c>
      <c r="J27" s="616">
        <v>100</v>
      </c>
      <c r="K27" s="616" t="s">
        <v>124</v>
      </c>
      <c r="L27" s="616" t="s">
        <v>124</v>
      </c>
    </row>
    <row r="28" spans="1:12">
      <c r="A28" s="1480" t="s">
        <v>574</v>
      </c>
      <c r="B28" s="623"/>
      <c r="C28" s="626" t="s">
        <v>8</v>
      </c>
      <c r="D28" s="616">
        <v>113</v>
      </c>
      <c r="E28" s="616" t="s">
        <v>124</v>
      </c>
      <c r="F28" s="616" t="s">
        <v>124</v>
      </c>
      <c r="G28" s="616">
        <v>23</v>
      </c>
      <c r="H28" s="616">
        <v>20.399999999999999</v>
      </c>
      <c r="I28" s="616" t="s">
        <v>124</v>
      </c>
      <c r="J28" s="616" t="s">
        <v>124</v>
      </c>
      <c r="K28" s="616">
        <v>90</v>
      </c>
      <c r="L28" s="616">
        <v>79.599999999999994</v>
      </c>
    </row>
    <row r="29" spans="1:12">
      <c r="A29" s="1480"/>
      <c r="B29" s="624"/>
      <c r="C29" s="626" t="s">
        <v>6</v>
      </c>
      <c r="D29" s="616">
        <v>9</v>
      </c>
      <c r="E29" s="616" t="s">
        <v>124</v>
      </c>
      <c r="F29" s="616" t="s">
        <v>124</v>
      </c>
      <c r="G29" s="616">
        <v>3</v>
      </c>
      <c r="H29" s="616">
        <v>33.299999999999997</v>
      </c>
      <c r="I29" s="616" t="s">
        <v>124</v>
      </c>
      <c r="J29" s="616" t="s">
        <v>124</v>
      </c>
      <c r="K29" s="616">
        <v>6</v>
      </c>
      <c r="L29" s="616">
        <v>66.7</v>
      </c>
    </row>
    <row r="30" spans="1:12">
      <c r="A30" s="1481"/>
      <c r="B30" s="625"/>
      <c r="C30" s="627" t="s">
        <v>7</v>
      </c>
      <c r="D30" s="616">
        <v>122</v>
      </c>
      <c r="E30" s="616" t="s">
        <v>124</v>
      </c>
      <c r="F30" s="616" t="s">
        <v>124</v>
      </c>
      <c r="G30" s="616">
        <v>26</v>
      </c>
      <c r="H30" s="616">
        <v>21.3</v>
      </c>
      <c r="I30" s="616" t="s">
        <v>124</v>
      </c>
      <c r="J30" s="616" t="s">
        <v>124</v>
      </c>
      <c r="K30" s="616">
        <v>96</v>
      </c>
      <c r="L30" s="616">
        <v>78.7</v>
      </c>
    </row>
    <row r="31" spans="1:12">
      <c r="A31" s="1480" t="s">
        <v>573</v>
      </c>
      <c r="B31" s="623"/>
      <c r="C31" s="626" t="s">
        <v>8</v>
      </c>
      <c r="D31" s="616">
        <v>127</v>
      </c>
      <c r="E31" s="616" t="s">
        <v>124</v>
      </c>
      <c r="F31" s="616" t="s">
        <v>124</v>
      </c>
      <c r="G31" s="616" t="s">
        <v>124</v>
      </c>
      <c r="H31" s="616" t="s">
        <v>124</v>
      </c>
      <c r="I31" s="616">
        <v>127</v>
      </c>
      <c r="J31" s="616">
        <v>100</v>
      </c>
      <c r="K31" s="616" t="s">
        <v>124</v>
      </c>
      <c r="L31" s="616" t="s">
        <v>124</v>
      </c>
    </row>
    <row r="32" spans="1:12">
      <c r="A32" s="1480"/>
      <c r="B32" s="624"/>
      <c r="C32" s="626" t="s">
        <v>6</v>
      </c>
      <c r="D32" s="616">
        <v>4</v>
      </c>
      <c r="E32" s="616" t="s">
        <v>124</v>
      </c>
      <c r="F32" s="616" t="s">
        <v>124</v>
      </c>
      <c r="G32" s="616" t="s">
        <v>124</v>
      </c>
      <c r="H32" s="616" t="s">
        <v>124</v>
      </c>
      <c r="I32" s="616">
        <v>4</v>
      </c>
      <c r="J32" s="616">
        <v>100</v>
      </c>
      <c r="K32" s="616" t="s">
        <v>124</v>
      </c>
      <c r="L32" s="616" t="s">
        <v>124</v>
      </c>
    </row>
    <row r="33" spans="1:12">
      <c r="A33" s="1481"/>
      <c r="B33" s="625"/>
      <c r="C33" s="627" t="s">
        <v>7</v>
      </c>
      <c r="D33" s="616">
        <v>131</v>
      </c>
      <c r="E33" s="616" t="s">
        <v>124</v>
      </c>
      <c r="F33" s="616" t="s">
        <v>124</v>
      </c>
      <c r="G33" s="616" t="s">
        <v>124</v>
      </c>
      <c r="H33" s="616" t="s">
        <v>124</v>
      </c>
      <c r="I33" s="616">
        <v>131</v>
      </c>
      <c r="J33" s="616">
        <v>100</v>
      </c>
      <c r="K33" s="616" t="s">
        <v>124</v>
      </c>
      <c r="L33" s="616" t="s">
        <v>124</v>
      </c>
    </row>
    <row r="34" spans="1:12">
      <c r="A34" s="1480" t="s">
        <v>572</v>
      </c>
      <c r="B34" s="623"/>
      <c r="C34" s="626" t="s">
        <v>8</v>
      </c>
      <c r="D34" s="616">
        <v>59</v>
      </c>
      <c r="E34" s="616" t="s">
        <v>124</v>
      </c>
      <c r="F34" s="616" t="s">
        <v>124</v>
      </c>
      <c r="G34" s="616" t="s">
        <v>124</v>
      </c>
      <c r="H34" s="616" t="s">
        <v>124</v>
      </c>
      <c r="I34" s="616">
        <v>59</v>
      </c>
      <c r="J34" s="616">
        <v>100</v>
      </c>
      <c r="K34" s="616" t="s">
        <v>124</v>
      </c>
      <c r="L34" s="616" t="s">
        <v>124</v>
      </c>
    </row>
    <row r="35" spans="1:12">
      <c r="A35" s="1480"/>
      <c r="B35" s="624"/>
      <c r="C35" s="626" t="s">
        <v>6</v>
      </c>
      <c r="D35" s="616" t="s">
        <v>124</v>
      </c>
      <c r="E35" s="616" t="s">
        <v>124</v>
      </c>
      <c r="F35" s="616" t="s">
        <v>124</v>
      </c>
      <c r="G35" s="616" t="s">
        <v>124</v>
      </c>
      <c r="H35" s="616" t="s">
        <v>124</v>
      </c>
      <c r="I35" s="616" t="s">
        <v>124</v>
      </c>
      <c r="J35" s="616" t="s">
        <v>124</v>
      </c>
      <c r="K35" s="616" t="s">
        <v>124</v>
      </c>
      <c r="L35" s="616" t="s">
        <v>124</v>
      </c>
    </row>
    <row r="36" spans="1:12">
      <c r="A36" s="1481"/>
      <c r="B36" s="625"/>
      <c r="C36" s="627" t="s">
        <v>7</v>
      </c>
      <c r="D36" s="616">
        <v>59</v>
      </c>
      <c r="E36" s="616" t="s">
        <v>124</v>
      </c>
      <c r="F36" s="616" t="s">
        <v>124</v>
      </c>
      <c r="G36" s="616" t="s">
        <v>124</v>
      </c>
      <c r="H36" s="616" t="s">
        <v>124</v>
      </c>
      <c r="I36" s="616">
        <v>59</v>
      </c>
      <c r="J36" s="616">
        <v>100</v>
      </c>
      <c r="K36" s="616" t="s">
        <v>124</v>
      </c>
      <c r="L36" s="616" t="s">
        <v>124</v>
      </c>
    </row>
    <row r="37" spans="1:12">
      <c r="A37" s="1480" t="s">
        <v>571</v>
      </c>
      <c r="B37" s="623"/>
      <c r="C37" s="626" t="s">
        <v>8</v>
      </c>
      <c r="D37" s="616">
        <v>68</v>
      </c>
      <c r="E37" s="616" t="s">
        <v>124</v>
      </c>
      <c r="F37" s="616" t="s">
        <v>124</v>
      </c>
      <c r="G37" s="616" t="s">
        <v>124</v>
      </c>
      <c r="H37" s="616" t="s">
        <v>124</v>
      </c>
      <c r="I37" s="616">
        <v>68</v>
      </c>
      <c r="J37" s="616">
        <v>100</v>
      </c>
      <c r="K37" s="616" t="s">
        <v>124</v>
      </c>
      <c r="L37" s="616" t="s">
        <v>124</v>
      </c>
    </row>
    <row r="38" spans="1:12">
      <c r="A38" s="1480"/>
      <c r="B38" s="624"/>
      <c r="C38" s="626" t="s">
        <v>6</v>
      </c>
      <c r="D38" s="616">
        <v>4</v>
      </c>
      <c r="E38" s="616" t="s">
        <v>124</v>
      </c>
      <c r="F38" s="616" t="s">
        <v>124</v>
      </c>
      <c r="G38" s="616" t="s">
        <v>124</v>
      </c>
      <c r="H38" s="616" t="s">
        <v>124</v>
      </c>
      <c r="I38" s="616">
        <v>4</v>
      </c>
      <c r="J38" s="616">
        <v>100</v>
      </c>
      <c r="K38" s="616" t="s">
        <v>124</v>
      </c>
      <c r="L38" s="616" t="s">
        <v>124</v>
      </c>
    </row>
    <row r="39" spans="1:12">
      <c r="A39" s="1482"/>
      <c r="B39" s="624"/>
      <c r="C39" s="626" t="s">
        <v>7</v>
      </c>
      <c r="D39" s="635">
        <v>72</v>
      </c>
      <c r="E39" s="635" t="s">
        <v>124</v>
      </c>
      <c r="F39" s="635" t="s">
        <v>124</v>
      </c>
      <c r="G39" s="635" t="s">
        <v>124</v>
      </c>
      <c r="H39" s="635" t="s">
        <v>124</v>
      </c>
      <c r="I39" s="635">
        <v>72</v>
      </c>
      <c r="J39" s="635">
        <v>100</v>
      </c>
      <c r="K39" s="635" t="s">
        <v>124</v>
      </c>
      <c r="L39" s="635" t="s">
        <v>124</v>
      </c>
    </row>
    <row r="40" spans="1:12">
      <c r="A40" s="1476" t="s">
        <v>214</v>
      </c>
      <c r="B40" s="1477"/>
      <c r="C40" s="1477"/>
      <c r="D40" s="1477"/>
      <c r="E40" s="1477"/>
      <c r="F40" s="1477"/>
      <c r="G40" s="1477"/>
      <c r="H40" s="1477"/>
      <c r="I40" s="1477"/>
      <c r="J40" s="1477"/>
      <c r="K40" s="1477"/>
      <c r="L40" s="1477"/>
    </row>
    <row r="41" spans="1:12">
      <c r="A41" s="1475" t="s">
        <v>586</v>
      </c>
      <c r="B41" s="623"/>
      <c r="C41" s="626" t="s">
        <v>8</v>
      </c>
      <c r="D41" s="634">
        <v>121</v>
      </c>
      <c r="E41" s="634">
        <v>13</v>
      </c>
      <c r="F41" s="634">
        <v>10.7</v>
      </c>
      <c r="G41" s="634">
        <v>108</v>
      </c>
      <c r="H41" s="634">
        <v>89.3</v>
      </c>
      <c r="I41" s="634" t="s">
        <v>124</v>
      </c>
      <c r="J41" s="634" t="s">
        <v>124</v>
      </c>
      <c r="K41" s="634" t="s">
        <v>124</v>
      </c>
      <c r="L41" s="634" t="s">
        <v>124</v>
      </c>
    </row>
    <row r="42" spans="1:12">
      <c r="A42" s="1473"/>
      <c r="B42" s="624"/>
      <c r="C42" s="626" t="s">
        <v>6</v>
      </c>
      <c r="D42" s="616">
        <v>14</v>
      </c>
      <c r="E42" s="616" t="s">
        <v>124</v>
      </c>
      <c r="F42" s="616" t="s">
        <v>124</v>
      </c>
      <c r="G42" s="616">
        <v>14</v>
      </c>
      <c r="H42" s="616">
        <v>100</v>
      </c>
      <c r="I42" s="616" t="s">
        <v>124</v>
      </c>
      <c r="J42" s="616" t="s">
        <v>124</v>
      </c>
      <c r="K42" s="616" t="s">
        <v>124</v>
      </c>
      <c r="L42" s="616" t="s">
        <v>124</v>
      </c>
    </row>
    <row r="43" spans="1:12">
      <c r="A43" s="1474"/>
      <c r="B43" s="625"/>
      <c r="C43" s="627" t="s">
        <v>7</v>
      </c>
      <c r="D43" s="616">
        <v>135</v>
      </c>
      <c r="E43" s="616">
        <v>13</v>
      </c>
      <c r="F43" s="616">
        <v>9.6</v>
      </c>
      <c r="G43" s="616">
        <v>122</v>
      </c>
      <c r="H43" s="616">
        <v>90.4</v>
      </c>
      <c r="I43" s="616" t="s">
        <v>124</v>
      </c>
      <c r="J43" s="616" t="s">
        <v>124</v>
      </c>
      <c r="K43" s="616" t="s">
        <v>124</v>
      </c>
      <c r="L43" s="616" t="s">
        <v>124</v>
      </c>
    </row>
    <row r="44" spans="1:12">
      <c r="A44" s="1472" t="s">
        <v>584</v>
      </c>
      <c r="B44" s="623"/>
      <c r="C44" s="626" t="s">
        <v>8</v>
      </c>
      <c r="D44" s="616">
        <v>20</v>
      </c>
      <c r="E44" s="616">
        <v>20</v>
      </c>
      <c r="F44" s="616">
        <v>100</v>
      </c>
      <c r="G44" s="616" t="s">
        <v>124</v>
      </c>
      <c r="H44" s="616" t="s">
        <v>124</v>
      </c>
      <c r="I44" s="616" t="s">
        <v>124</v>
      </c>
      <c r="J44" s="616" t="s">
        <v>124</v>
      </c>
      <c r="K44" s="616" t="s">
        <v>124</v>
      </c>
      <c r="L44" s="616" t="s">
        <v>124</v>
      </c>
    </row>
    <row r="45" spans="1:12">
      <c r="A45" s="1473"/>
      <c r="B45" s="624"/>
      <c r="C45" s="626" t="s">
        <v>6</v>
      </c>
      <c r="D45" s="616" t="s">
        <v>67</v>
      </c>
      <c r="E45" s="616" t="s">
        <v>67</v>
      </c>
      <c r="F45" s="616">
        <v>100</v>
      </c>
      <c r="G45" s="616" t="s">
        <v>124</v>
      </c>
      <c r="H45" s="616" t="s">
        <v>124</v>
      </c>
      <c r="I45" s="616" t="s">
        <v>124</v>
      </c>
      <c r="J45" s="616" t="s">
        <v>124</v>
      </c>
      <c r="K45" s="616" t="s">
        <v>124</v>
      </c>
      <c r="L45" s="616" t="s">
        <v>124</v>
      </c>
    </row>
    <row r="46" spans="1:12">
      <c r="A46" s="1474"/>
      <c r="B46" s="625"/>
      <c r="C46" s="627" t="s">
        <v>7</v>
      </c>
      <c r="D46" s="616">
        <v>22</v>
      </c>
      <c r="E46" s="616">
        <v>22</v>
      </c>
      <c r="F46" s="616">
        <v>100</v>
      </c>
      <c r="G46" s="616" t="s">
        <v>124</v>
      </c>
      <c r="H46" s="616" t="s">
        <v>124</v>
      </c>
      <c r="I46" s="616" t="s">
        <v>124</v>
      </c>
      <c r="J46" s="616" t="s">
        <v>124</v>
      </c>
      <c r="K46" s="616" t="s">
        <v>124</v>
      </c>
      <c r="L46" s="616" t="s">
        <v>124</v>
      </c>
    </row>
    <row r="47" spans="1:12" ht="14.45" customHeight="1">
      <c r="A47" s="1472" t="s">
        <v>582</v>
      </c>
      <c r="B47" s="623"/>
      <c r="C47" s="626" t="s">
        <v>8</v>
      </c>
      <c r="D47" s="616">
        <v>32</v>
      </c>
      <c r="E47" s="616" t="s">
        <v>124</v>
      </c>
      <c r="F47" s="616" t="s">
        <v>124</v>
      </c>
      <c r="G47" s="616">
        <v>32</v>
      </c>
      <c r="H47" s="616">
        <v>100</v>
      </c>
      <c r="I47" s="616" t="s">
        <v>124</v>
      </c>
      <c r="J47" s="616" t="s">
        <v>124</v>
      </c>
      <c r="K47" s="616" t="s">
        <v>124</v>
      </c>
      <c r="L47" s="616" t="s">
        <v>124</v>
      </c>
    </row>
    <row r="48" spans="1:12">
      <c r="A48" s="1473"/>
      <c r="B48" s="624"/>
      <c r="C48" s="626" t="s">
        <v>6</v>
      </c>
      <c r="D48" s="616" t="s">
        <v>67</v>
      </c>
      <c r="E48" s="616" t="s">
        <v>124</v>
      </c>
      <c r="F48" s="616" t="s">
        <v>124</v>
      </c>
      <c r="G48" s="616" t="s">
        <v>67</v>
      </c>
      <c r="H48" s="616">
        <v>100</v>
      </c>
      <c r="I48" s="616" t="s">
        <v>124</v>
      </c>
      <c r="J48" s="616" t="s">
        <v>124</v>
      </c>
      <c r="K48" s="616" t="s">
        <v>124</v>
      </c>
      <c r="L48" s="616" t="s">
        <v>124</v>
      </c>
    </row>
    <row r="49" spans="1:12">
      <c r="A49" s="1474"/>
      <c r="B49" s="625"/>
      <c r="C49" s="627" t="s">
        <v>7</v>
      </c>
      <c r="D49" s="616">
        <v>34</v>
      </c>
      <c r="E49" s="616" t="s">
        <v>124</v>
      </c>
      <c r="F49" s="616" t="s">
        <v>124</v>
      </c>
      <c r="G49" s="616">
        <v>34</v>
      </c>
      <c r="H49" s="616">
        <v>100</v>
      </c>
      <c r="I49" s="616" t="s">
        <v>124</v>
      </c>
      <c r="J49" s="616" t="s">
        <v>124</v>
      </c>
      <c r="K49" s="616" t="s">
        <v>124</v>
      </c>
      <c r="L49" s="616" t="s">
        <v>124</v>
      </c>
    </row>
    <row r="50" spans="1:12">
      <c r="A50" s="1472" t="s">
        <v>580</v>
      </c>
      <c r="B50" s="623"/>
      <c r="C50" s="626" t="s">
        <v>8</v>
      </c>
      <c r="D50" s="616">
        <v>47</v>
      </c>
      <c r="E50" s="616" t="s">
        <v>124</v>
      </c>
      <c r="F50" s="616" t="s">
        <v>124</v>
      </c>
      <c r="G50" s="616">
        <v>47</v>
      </c>
      <c r="H50" s="616">
        <v>100</v>
      </c>
      <c r="I50" s="616" t="s">
        <v>124</v>
      </c>
      <c r="J50" s="616" t="s">
        <v>124</v>
      </c>
      <c r="K50" s="616" t="s">
        <v>124</v>
      </c>
      <c r="L50" s="616" t="s">
        <v>124</v>
      </c>
    </row>
    <row r="51" spans="1:12">
      <c r="A51" s="1473"/>
      <c r="B51" s="624"/>
      <c r="C51" s="626" t="s">
        <v>6</v>
      </c>
      <c r="D51" s="616">
        <v>4</v>
      </c>
      <c r="E51" s="616" t="s">
        <v>124</v>
      </c>
      <c r="F51" s="616" t="s">
        <v>124</v>
      </c>
      <c r="G51" s="616">
        <v>4</v>
      </c>
      <c r="H51" s="616">
        <v>100</v>
      </c>
      <c r="I51" s="616" t="s">
        <v>124</v>
      </c>
      <c r="J51" s="616" t="s">
        <v>124</v>
      </c>
      <c r="K51" s="616" t="s">
        <v>124</v>
      </c>
      <c r="L51" s="616" t="s">
        <v>124</v>
      </c>
    </row>
    <row r="52" spans="1:12">
      <c r="A52" s="1474"/>
      <c r="B52" s="625"/>
      <c r="C52" s="627" t="s">
        <v>7</v>
      </c>
      <c r="D52" s="616">
        <v>51</v>
      </c>
      <c r="E52" s="616" t="s">
        <v>124</v>
      </c>
      <c r="F52" s="616" t="s">
        <v>124</v>
      </c>
      <c r="G52" s="616">
        <v>51</v>
      </c>
      <c r="H52" s="616">
        <v>100</v>
      </c>
      <c r="I52" s="616" t="s">
        <v>124</v>
      </c>
      <c r="J52" s="616" t="s">
        <v>124</v>
      </c>
      <c r="K52" s="616" t="s">
        <v>124</v>
      </c>
      <c r="L52" s="616" t="s">
        <v>124</v>
      </c>
    </row>
    <row r="53" spans="1:12">
      <c r="A53" s="1472" t="s">
        <v>579</v>
      </c>
      <c r="B53" s="623"/>
      <c r="C53" s="626" t="s">
        <v>8</v>
      </c>
      <c r="D53" s="616">
        <v>47</v>
      </c>
      <c r="E53" s="616" t="s">
        <v>124</v>
      </c>
      <c r="F53" s="616" t="s">
        <v>124</v>
      </c>
      <c r="G53" s="616">
        <v>47</v>
      </c>
      <c r="H53" s="616">
        <v>100</v>
      </c>
      <c r="I53" s="616" t="s">
        <v>124</v>
      </c>
      <c r="J53" s="616" t="s">
        <v>124</v>
      </c>
      <c r="K53" s="616" t="s">
        <v>124</v>
      </c>
      <c r="L53" s="616" t="s">
        <v>124</v>
      </c>
    </row>
    <row r="54" spans="1:12">
      <c r="A54" s="1473"/>
      <c r="B54" s="624"/>
      <c r="C54" s="626" t="s">
        <v>6</v>
      </c>
      <c r="D54" s="616">
        <v>4</v>
      </c>
      <c r="E54" s="616" t="s">
        <v>124</v>
      </c>
      <c r="F54" s="616" t="s">
        <v>124</v>
      </c>
      <c r="G54" s="616">
        <v>4</v>
      </c>
      <c r="H54" s="616">
        <v>100</v>
      </c>
      <c r="I54" s="616" t="s">
        <v>124</v>
      </c>
      <c r="J54" s="616" t="s">
        <v>124</v>
      </c>
      <c r="K54" s="616" t="s">
        <v>124</v>
      </c>
      <c r="L54" s="616" t="s">
        <v>124</v>
      </c>
    </row>
    <row r="55" spans="1:12">
      <c r="A55" s="1474"/>
      <c r="B55" s="625"/>
      <c r="C55" s="627" t="s">
        <v>7</v>
      </c>
      <c r="D55" s="616">
        <v>51</v>
      </c>
      <c r="E55" s="616" t="s">
        <v>124</v>
      </c>
      <c r="F55" s="616" t="s">
        <v>124</v>
      </c>
      <c r="G55" s="616">
        <v>51</v>
      </c>
      <c r="H55" s="616">
        <v>100</v>
      </c>
      <c r="I55" s="616" t="s">
        <v>124</v>
      </c>
      <c r="J55" s="616" t="s">
        <v>124</v>
      </c>
      <c r="K55" s="616" t="s">
        <v>124</v>
      </c>
      <c r="L55" s="616" t="s">
        <v>124</v>
      </c>
    </row>
    <row r="56" spans="1:12">
      <c r="A56" s="1472" t="s">
        <v>578</v>
      </c>
      <c r="B56" s="623"/>
      <c r="C56" s="626" t="s">
        <v>8</v>
      </c>
      <c r="D56" s="616">
        <v>28</v>
      </c>
      <c r="E56" s="616" t="s">
        <v>124</v>
      </c>
      <c r="F56" s="616" t="s">
        <v>124</v>
      </c>
      <c r="G56" s="616">
        <v>28</v>
      </c>
      <c r="H56" s="616">
        <v>100</v>
      </c>
      <c r="I56" s="616" t="s">
        <v>124</v>
      </c>
      <c r="J56" s="616" t="s">
        <v>124</v>
      </c>
      <c r="K56" s="616" t="s">
        <v>124</v>
      </c>
      <c r="L56" s="616" t="s">
        <v>124</v>
      </c>
    </row>
    <row r="57" spans="1:12">
      <c r="A57" s="1473"/>
      <c r="B57" s="624"/>
      <c r="C57" s="626" t="s">
        <v>6</v>
      </c>
      <c r="D57" s="616">
        <v>5</v>
      </c>
      <c r="E57" s="616" t="s">
        <v>124</v>
      </c>
      <c r="F57" s="616" t="s">
        <v>124</v>
      </c>
      <c r="G57" s="616">
        <v>5</v>
      </c>
      <c r="H57" s="616">
        <v>100</v>
      </c>
      <c r="I57" s="616" t="s">
        <v>124</v>
      </c>
      <c r="J57" s="616" t="s">
        <v>124</v>
      </c>
      <c r="K57" s="616" t="s">
        <v>124</v>
      </c>
      <c r="L57" s="616" t="s">
        <v>124</v>
      </c>
    </row>
    <row r="58" spans="1:12">
      <c r="A58" s="1474"/>
      <c r="B58" s="625"/>
      <c r="C58" s="627" t="s">
        <v>7</v>
      </c>
      <c r="D58" s="616">
        <v>33</v>
      </c>
      <c r="E58" s="616" t="s">
        <v>124</v>
      </c>
      <c r="F58" s="616" t="s">
        <v>124</v>
      </c>
      <c r="G58" s="616">
        <v>33</v>
      </c>
      <c r="H58" s="616">
        <v>100</v>
      </c>
      <c r="I58" s="616" t="s">
        <v>124</v>
      </c>
      <c r="J58" s="616" t="s">
        <v>124</v>
      </c>
      <c r="K58" s="616" t="s">
        <v>124</v>
      </c>
      <c r="L58" s="616" t="s">
        <v>124</v>
      </c>
    </row>
    <row r="59" spans="1:12">
      <c r="A59" s="1472" t="s">
        <v>577</v>
      </c>
      <c r="B59" s="623"/>
      <c r="C59" s="626" t="s">
        <v>8</v>
      </c>
      <c r="D59" s="616">
        <v>68</v>
      </c>
      <c r="E59" s="616" t="s">
        <v>124</v>
      </c>
      <c r="F59" s="616" t="s">
        <v>124</v>
      </c>
      <c r="G59" s="616" t="s">
        <v>124</v>
      </c>
      <c r="H59" s="616" t="s">
        <v>124</v>
      </c>
      <c r="I59" s="616">
        <v>68</v>
      </c>
      <c r="J59" s="616">
        <v>100</v>
      </c>
      <c r="K59" s="616" t="s">
        <v>124</v>
      </c>
      <c r="L59" s="616" t="s">
        <v>124</v>
      </c>
    </row>
    <row r="60" spans="1:12">
      <c r="A60" s="1473"/>
      <c r="B60" s="624"/>
      <c r="C60" s="626" t="s">
        <v>6</v>
      </c>
      <c r="D60" s="616">
        <v>3</v>
      </c>
      <c r="E60" s="616" t="s">
        <v>124</v>
      </c>
      <c r="F60" s="616" t="s">
        <v>124</v>
      </c>
      <c r="G60" s="616" t="s">
        <v>124</v>
      </c>
      <c r="H60" s="616" t="s">
        <v>124</v>
      </c>
      <c r="I60" s="616">
        <v>3</v>
      </c>
      <c r="J60" s="616">
        <v>100</v>
      </c>
      <c r="K60" s="616" t="s">
        <v>124</v>
      </c>
      <c r="L60" s="616" t="s">
        <v>124</v>
      </c>
    </row>
    <row r="61" spans="1:12">
      <c r="A61" s="1474"/>
      <c r="B61" s="625"/>
      <c r="C61" s="627" t="s">
        <v>7</v>
      </c>
      <c r="D61" s="616">
        <v>71</v>
      </c>
      <c r="E61" s="616" t="s">
        <v>124</v>
      </c>
      <c r="F61" s="616" t="s">
        <v>124</v>
      </c>
      <c r="G61" s="616" t="s">
        <v>124</v>
      </c>
      <c r="H61" s="616" t="s">
        <v>124</v>
      </c>
      <c r="I61" s="616">
        <v>71</v>
      </c>
      <c r="J61" s="616">
        <v>100</v>
      </c>
      <c r="K61" s="616" t="s">
        <v>124</v>
      </c>
      <c r="L61" s="616" t="s">
        <v>124</v>
      </c>
    </row>
    <row r="62" spans="1:12">
      <c r="A62" s="1472" t="s">
        <v>574</v>
      </c>
      <c r="B62" s="623"/>
      <c r="C62" s="626" t="s">
        <v>8</v>
      </c>
      <c r="D62" s="616">
        <v>113</v>
      </c>
      <c r="E62" s="616" t="s">
        <v>124</v>
      </c>
      <c r="F62" s="616" t="s">
        <v>124</v>
      </c>
      <c r="G62" s="616" t="s">
        <v>124</v>
      </c>
      <c r="H62" s="616" t="s">
        <v>124</v>
      </c>
      <c r="I62" s="616">
        <v>28</v>
      </c>
      <c r="J62" s="616">
        <v>24.8</v>
      </c>
      <c r="K62" s="616">
        <v>85</v>
      </c>
      <c r="L62" s="616">
        <v>75.2</v>
      </c>
    </row>
    <row r="63" spans="1:12">
      <c r="A63" s="1473"/>
      <c r="B63" s="624"/>
      <c r="C63" s="626" t="s">
        <v>6</v>
      </c>
      <c r="D63" s="616">
        <v>5</v>
      </c>
      <c r="E63" s="616" t="s">
        <v>124</v>
      </c>
      <c r="F63" s="616" t="s">
        <v>124</v>
      </c>
      <c r="G63" s="616" t="s">
        <v>124</v>
      </c>
      <c r="H63" s="616" t="s">
        <v>124</v>
      </c>
      <c r="I63" s="616">
        <v>3</v>
      </c>
      <c r="J63" s="616">
        <v>60</v>
      </c>
      <c r="K63" s="616" t="s">
        <v>67</v>
      </c>
      <c r="L63" s="616">
        <v>40</v>
      </c>
    </row>
    <row r="64" spans="1:12">
      <c r="A64" s="1474"/>
      <c r="B64" s="625"/>
      <c r="C64" s="627" t="s">
        <v>7</v>
      </c>
      <c r="D64" s="616">
        <v>118</v>
      </c>
      <c r="E64" s="616" t="s">
        <v>124</v>
      </c>
      <c r="F64" s="616" t="s">
        <v>124</v>
      </c>
      <c r="G64" s="616" t="s">
        <v>124</v>
      </c>
      <c r="H64" s="616" t="s">
        <v>124</v>
      </c>
      <c r="I64" s="616">
        <v>31</v>
      </c>
      <c r="J64" s="616">
        <v>26.3</v>
      </c>
      <c r="K64" s="616">
        <v>87</v>
      </c>
      <c r="L64" s="616">
        <v>73.7</v>
      </c>
    </row>
    <row r="65" spans="1:12">
      <c r="A65" s="1472" t="s">
        <v>573</v>
      </c>
      <c r="B65" s="623"/>
      <c r="C65" s="626" t="s">
        <v>8</v>
      </c>
      <c r="D65" s="616">
        <v>144</v>
      </c>
      <c r="E65" s="616" t="s">
        <v>124</v>
      </c>
      <c r="F65" s="616" t="s">
        <v>124</v>
      </c>
      <c r="G65" s="616" t="s">
        <v>124</v>
      </c>
      <c r="H65" s="616" t="s">
        <v>124</v>
      </c>
      <c r="I65" s="616">
        <v>144</v>
      </c>
      <c r="J65" s="616">
        <v>100</v>
      </c>
      <c r="K65" s="616" t="s">
        <v>124</v>
      </c>
      <c r="L65" s="616" t="s">
        <v>124</v>
      </c>
    </row>
    <row r="66" spans="1:12">
      <c r="A66" s="1473"/>
      <c r="B66" s="624"/>
      <c r="C66" s="626" t="s">
        <v>6</v>
      </c>
      <c r="D66" s="616">
        <v>4</v>
      </c>
      <c r="E66" s="616" t="s">
        <v>124</v>
      </c>
      <c r="F66" s="616" t="s">
        <v>124</v>
      </c>
      <c r="G66" s="616" t="s">
        <v>124</v>
      </c>
      <c r="H66" s="616" t="s">
        <v>124</v>
      </c>
      <c r="I66" s="616">
        <v>4</v>
      </c>
      <c r="J66" s="616">
        <v>100</v>
      </c>
      <c r="K66" s="616" t="s">
        <v>124</v>
      </c>
      <c r="L66" s="616" t="s">
        <v>124</v>
      </c>
    </row>
    <row r="67" spans="1:12">
      <c r="A67" s="1474"/>
      <c r="B67" s="625"/>
      <c r="C67" s="627" t="s">
        <v>7</v>
      </c>
      <c r="D67" s="616">
        <v>148</v>
      </c>
      <c r="E67" s="616" t="s">
        <v>124</v>
      </c>
      <c r="F67" s="616" t="s">
        <v>124</v>
      </c>
      <c r="G67" s="616" t="s">
        <v>124</v>
      </c>
      <c r="H67" s="616" t="s">
        <v>124</v>
      </c>
      <c r="I67" s="616">
        <v>148</v>
      </c>
      <c r="J67" s="616">
        <v>100</v>
      </c>
      <c r="K67" s="616" t="s">
        <v>124</v>
      </c>
      <c r="L67" s="616" t="s">
        <v>124</v>
      </c>
    </row>
    <row r="68" spans="1:12">
      <c r="A68" s="1472" t="s">
        <v>572</v>
      </c>
      <c r="B68" s="623"/>
      <c r="C68" s="626" t="s">
        <v>8</v>
      </c>
      <c r="D68" s="616">
        <v>64</v>
      </c>
      <c r="E68" s="616" t="s">
        <v>124</v>
      </c>
      <c r="F68" s="616" t="s">
        <v>124</v>
      </c>
      <c r="G68" s="616" t="s">
        <v>124</v>
      </c>
      <c r="H68" s="616" t="s">
        <v>124</v>
      </c>
      <c r="I68" s="616">
        <v>64</v>
      </c>
      <c r="J68" s="616">
        <v>100</v>
      </c>
      <c r="K68" s="616" t="s">
        <v>124</v>
      </c>
      <c r="L68" s="616" t="s">
        <v>124</v>
      </c>
    </row>
    <row r="69" spans="1:12">
      <c r="A69" s="1473"/>
      <c r="B69" s="624"/>
      <c r="C69" s="626" t="s">
        <v>6</v>
      </c>
      <c r="D69" s="616" t="s">
        <v>67</v>
      </c>
      <c r="E69" s="616" t="s">
        <v>124</v>
      </c>
      <c r="F69" s="616" t="s">
        <v>124</v>
      </c>
      <c r="G69" s="616" t="s">
        <v>124</v>
      </c>
      <c r="H69" s="616" t="s">
        <v>124</v>
      </c>
      <c r="I69" s="616" t="s">
        <v>67</v>
      </c>
      <c r="J69" s="616">
        <v>100</v>
      </c>
      <c r="K69" s="616" t="s">
        <v>124</v>
      </c>
      <c r="L69" s="616" t="s">
        <v>124</v>
      </c>
    </row>
    <row r="70" spans="1:12">
      <c r="A70" s="1474"/>
      <c r="B70" s="625"/>
      <c r="C70" s="627" t="s">
        <v>7</v>
      </c>
      <c r="D70" s="616">
        <v>66</v>
      </c>
      <c r="E70" s="616" t="s">
        <v>124</v>
      </c>
      <c r="F70" s="616" t="s">
        <v>124</v>
      </c>
      <c r="G70" s="616" t="s">
        <v>124</v>
      </c>
      <c r="H70" s="616" t="s">
        <v>124</v>
      </c>
      <c r="I70" s="616">
        <v>66</v>
      </c>
      <c r="J70" s="616">
        <v>100</v>
      </c>
      <c r="K70" s="616" t="s">
        <v>124</v>
      </c>
      <c r="L70" s="616" t="s">
        <v>124</v>
      </c>
    </row>
    <row r="71" spans="1:12">
      <c r="A71" s="1472" t="s">
        <v>571</v>
      </c>
      <c r="B71" s="623"/>
      <c r="C71" s="626" t="s">
        <v>8</v>
      </c>
      <c r="D71" s="616">
        <v>80</v>
      </c>
      <c r="E71" s="616" t="s">
        <v>124</v>
      </c>
      <c r="F71" s="616" t="s">
        <v>124</v>
      </c>
      <c r="G71" s="616" t="s">
        <v>124</v>
      </c>
      <c r="H71" s="616" t="s">
        <v>124</v>
      </c>
      <c r="I71" s="616">
        <v>80</v>
      </c>
      <c r="J71" s="616">
        <v>100</v>
      </c>
      <c r="K71" s="616" t="s">
        <v>124</v>
      </c>
      <c r="L71" s="616" t="s">
        <v>124</v>
      </c>
    </row>
    <row r="72" spans="1:12">
      <c r="A72" s="1473"/>
      <c r="B72" s="624"/>
      <c r="C72" s="626" t="s">
        <v>6</v>
      </c>
      <c r="D72" s="616" t="s">
        <v>67</v>
      </c>
      <c r="E72" s="616" t="s">
        <v>124</v>
      </c>
      <c r="F72" s="616" t="s">
        <v>124</v>
      </c>
      <c r="G72" s="616" t="s">
        <v>124</v>
      </c>
      <c r="H72" s="616" t="s">
        <v>124</v>
      </c>
      <c r="I72" s="616" t="s">
        <v>67</v>
      </c>
      <c r="J72" s="616">
        <v>100</v>
      </c>
      <c r="K72" s="616" t="s">
        <v>124</v>
      </c>
      <c r="L72" s="616" t="s">
        <v>124</v>
      </c>
    </row>
    <row r="73" spans="1:12">
      <c r="A73" s="1475"/>
      <c r="B73" s="624"/>
      <c r="C73" s="626" t="s">
        <v>7</v>
      </c>
      <c r="D73" s="635">
        <v>82</v>
      </c>
      <c r="E73" s="635" t="s">
        <v>124</v>
      </c>
      <c r="F73" s="635" t="s">
        <v>124</v>
      </c>
      <c r="G73" s="635" t="s">
        <v>124</v>
      </c>
      <c r="H73" s="635" t="s">
        <v>124</v>
      </c>
      <c r="I73" s="635">
        <v>82</v>
      </c>
      <c r="J73" s="635">
        <v>100</v>
      </c>
      <c r="K73" s="635" t="s">
        <v>124</v>
      </c>
      <c r="L73" s="635" t="s">
        <v>124</v>
      </c>
    </row>
    <row r="74" spans="1:12">
      <c r="A74" s="1476" t="s">
        <v>213</v>
      </c>
      <c r="B74" s="1477"/>
      <c r="C74" s="1477"/>
      <c r="D74" s="1477"/>
      <c r="E74" s="1477"/>
      <c r="F74" s="1477"/>
      <c r="G74" s="1477"/>
      <c r="H74" s="1477"/>
      <c r="I74" s="1477"/>
      <c r="J74" s="1477"/>
      <c r="K74" s="1477"/>
      <c r="L74" s="1477"/>
    </row>
    <row r="75" spans="1:12">
      <c r="A75" s="1475" t="s">
        <v>586</v>
      </c>
      <c r="B75" s="623"/>
      <c r="C75" s="626" t="s">
        <v>8</v>
      </c>
      <c r="D75" s="634">
        <v>138</v>
      </c>
      <c r="E75" s="634">
        <v>18</v>
      </c>
      <c r="F75" s="634">
        <v>13</v>
      </c>
      <c r="G75" s="634">
        <v>120</v>
      </c>
      <c r="H75" s="634">
        <v>87</v>
      </c>
      <c r="I75" s="634" t="s">
        <v>124</v>
      </c>
      <c r="J75" s="634" t="s">
        <v>124</v>
      </c>
      <c r="K75" s="634" t="s">
        <v>124</v>
      </c>
      <c r="L75" s="634" t="s">
        <v>124</v>
      </c>
    </row>
    <row r="76" spans="1:12">
      <c r="A76" s="1473"/>
      <c r="B76" s="624"/>
      <c r="C76" s="626" t="s">
        <v>6</v>
      </c>
      <c r="D76" s="616">
        <v>13</v>
      </c>
      <c r="E76" s="616" t="s">
        <v>67</v>
      </c>
      <c r="F76" s="616">
        <v>7.7</v>
      </c>
      <c r="G76" s="616">
        <v>12</v>
      </c>
      <c r="H76" s="616">
        <v>92.3</v>
      </c>
      <c r="I76" s="616" t="s">
        <v>124</v>
      </c>
      <c r="J76" s="616" t="s">
        <v>124</v>
      </c>
      <c r="K76" s="616" t="s">
        <v>124</v>
      </c>
      <c r="L76" s="616" t="s">
        <v>124</v>
      </c>
    </row>
    <row r="77" spans="1:12">
      <c r="A77" s="1474"/>
      <c r="B77" s="625"/>
      <c r="C77" s="627" t="s">
        <v>7</v>
      </c>
      <c r="D77" s="616">
        <v>151</v>
      </c>
      <c r="E77" s="616">
        <v>19</v>
      </c>
      <c r="F77" s="616">
        <v>12.6</v>
      </c>
      <c r="G77" s="616">
        <v>132</v>
      </c>
      <c r="H77" s="616">
        <v>87.4</v>
      </c>
      <c r="I77" s="616" t="s">
        <v>124</v>
      </c>
      <c r="J77" s="616" t="s">
        <v>124</v>
      </c>
      <c r="K77" s="616" t="s">
        <v>124</v>
      </c>
      <c r="L77" s="616" t="s">
        <v>124</v>
      </c>
    </row>
    <row r="78" spans="1:12">
      <c r="A78" s="1472" t="s">
        <v>584</v>
      </c>
      <c r="B78" s="623"/>
      <c r="C78" s="626" t="s">
        <v>8</v>
      </c>
      <c r="D78" s="616">
        <v>9</v>
      </c>
      <c r="E78" s="616">
        <v>9</v>
      </c>
      <c r="F78" s="616">
        <v>100</v>
      </c>
      <c r="G78" s="616" t="s">
        <v>124</v>
      </c>
      <c r="H78" s="616" t="s">
        <v>124</v>
      </c>
      <c r="I78" s="616" t="s">
        <v>124</v>
      </c>
      <c r="J78" s="616" t="s">
        <v>124</v>
      </c>
      <c r="K78" s="616" t="s">
        <v>124</v>
      </c>
      <c r="L78" s="616" t="s">
        <v>124</v>
      </c>
    </row>
    <row r="79" spans="1:12">
      <c r="A79" s="1473"/>
      <c r="B79" s="624"/>
      <c r="C79" s="626" t="s">
        <v>6</v>
      </c>
      <c r="D79" s="616" t="s">
        <v>67</v>
      </c>
      <c r="E79" s="616" t="s">
        <v>67</v>
      </c>
      <c r="F79" s="616">
        <v>100</v>
      </c>
      <c r="G79" s="616" t="s">
        <v>124</v>
      </c>
      <c r="H79" s="616" t="s">
        <v>124</v>
      </c>
      <c r="I79" s="616" t="s">
        <v>124</v>
      </c>
      <c r="J79" s="616" t="s">
        <v>124</v>
      </c>
      <c r="K79" s="616" t="s">
        <v>124</v>
      </c>
      <c r="L79" s="616" t="s">
        <v>124</v>
      </c>
    </row>
    <row r="80" spans="1:12">
      <c r="A80" s="1474"/>
      <c r="B80" s="628"/>
      <c r="C80" s="629" t="s">
        <v>7</v>
      </c>
      <c r="D80" s="630">
        <v>11</v>
      </c>
      <c r="E80" s="630">
        <v>11</v>
      </c>
      <c r="F80" s="630">
        <v>100</v>
      </c>
      <c r="G80" s="630" t="s">
        <v>124</v>
      </c>
      <c r="H80" s="630" t="s">
        <v>124</v>
      </c>
      <c r="I80" s="630" t="s">
        <v>124</v>
      </c>
      <c r="J80" s="630" t="s">
        <v>124</v>
      </c>
      <c r="K80" s="630" t="s">
        <v>124</v>
      </c>
      <c r="L80" s="630" t="s">
        <v>124</v>
      </c>
    </row>
    <row r="81" spans="1:12">
      <c r="A81" s="1472" t="s">
        <v>582</v>
      </c>
      <c r="B81" s="623"/>
      <c r="C81" s="626" t="s">
        <v>8</v>
      </c>
      <c r="D81" s="616">
        <v>44</v>
      </c>
      <c r="E81" s="616" t="s">
        <v>124</v>
      </c>
      <c r="F81" s="616" t="s">
        <v>124</v>
      </c>
      <c r="G81" s="616">
        <v>44</v>
      </c>
      <c r="H81" s="616">
        <v>100</v>
      </c>
      <c r="I81" s="616" t="s">
        <v>124</v>
      </c>
      <c r="J81" s="616" t="s">
        <v>124</v>
      </c>
      <c r="K81" s="616" t="s">
        <v>124</v>
      </c>
      <c r="L81" s="616" t="s">
        <v>124</v>
      </c>
    </row>
    <row r="82" spans="1:12">
      <c r="A82" s="1473"/>
      <c r="B82" s="624"/>
      <c r="C82" s="626" t="s">
        <v>6</v>
      </c>
      <c r="D82" s="616">
        <v>5</v>
      </c>
      <c r="E82" s="616" t="s">
        <v>67</v>
      </c>
      <c r="F82" s="616">
        <v>20</v>
      </c>
      <c r="G82" s="616">
        <v>4</v>
      </c>
      <c r="H82" s="616">
        <v>80</v>
      </c>
      <c r="I82" s="616" t="s">
        <v>124</v>
      </c>
      <c r="J82" s="616" t="s">
        <v>124</v>
      </c>
      <c r="K82" s="616" t="s">
        <v>124</v>
      </c>
      <c r="L82" s="616" t="s">
        <v>124</v>
      </c>
    </row>
    <row r="83" spans="1:12">
      <c r="A83" s="1474"/>
      <c r="B83" s="625"/>
      <c r="C83" s="627" t="s">
        <v>7</v>
      </c>
      <c r="D83" s="616">
        <v>49</v>
      </c>
      <c r="E83" s="616" t="s">
        <v>67</v>
      </c>
      <c r="F83" s="616">
        <v>2</v>
      </c>
      <c r="G83" s="616">
        <v>48</v>
      </c>
      <c r="H83" s="616">
        <v>98</v>
      </c>
      <c r="I83" s="616" t="s">
        <v>124</v>
      </c>
      <c r="J83" s="616" t="s">
        <v>124</v>
      </c>
      <c r="K83" s="616" t="s">
        <v>124</v>
      </c>
      <c r="L83" s="616" t="s">
        <v>124</v>
      </c>
    </row>
    <row r="84" spans="1:12">
      <c r="A84" s="1472" t="s">
        <v>580</v>
      </c>
      <c r="B84" s="623"/>
      <c r="C84" s="626" t="s">
        <v>8</v>
      </c>
      <c r="D84" s="616">
        <v>34</v>
      </c>
      <c r="E84" s="616" t="s">
        <v>124</v>
      </c>
      <c r="F84" s="616" t="s">
        <v>124</v>
      </c>
      <c r="G84" s="616">
        <v>33</v>
      </c>
      <c r="H84" s="616">
        <v>97.1</v>
      </c>
      <c r="I84" s="616" t="s">
        <v>67</v>
      </c>
      <c r="J84" s="616">
        <v>2.9</v>
      </c>
      <c r="K84" s="616" t="s">
        <v>124</v>
      </c>
      <c r="L84" s="616" t="s">
        <v>124</v>
      </c>
    </row>
    <row r="85" spans="1:12">
      <c r="A85" s="1473"/>
      <c r="B85" s="624"/>
      <c r="C85" s="626" t="s">
        <v>6</v>
      </c>
      <c r="D85" s="616" t="s">
        <v>67</v>
      </c>
      <c r="E85" s="616" t="s">
        <v>124</v>
      </c>
      <c r="F85" s="616" t="s">
        <v>124</v>
      </c>
      <c r="G85" s="616" t="s">
        <v>67</v>
      </c>
      <c r="H85" s="616">
        <v>100</v>
      </c>
      <c r="I85" s="616" t="s">
        <v>124</v>
      </c>
      <c r="J85" s="616" t="s">
        <v>124</v>
      </c>
      <c r="K85" s="616" t="s">
        <v>124</v>
      </c>
      <c r="L85" s="616" t="s">
        <v>124</v>
      </c>
    </row>
    <row r="86" spans="1:12">
      <c r="A86" s="1474"/>
      <c r="B86" s="625"/>
      <c r="C86" s="627" t="s">
        <v>7</v>
      </c>
      <c r="D86" s="616">
        <v>36</v>
      </c>
      <c r="E86" s="616" t="s">
        <v>124</v>
      </c>
      <c r="F86" s="616" t="s">
        <v>124</v>
      </c>
      <c r="G86" s="616">
        <v>35</v>
      </c>
      <c r="H86" s="616">
        <v>97.2</v>
      </c>
      <c r="I86" s="616" t="s">
        <v>67</v>
      </c>
      <c r="J86" s="616">
        <v>2.8</v>
      </c>
      <c r="K86" s="616" t="s">
        <v>124</v>
      </c>
      <c r="L86" s="616" t="s">
        <v>124</v>
      </c>
    </row>
    <row r="87" spans="1:12">
      <c r="A87" s="1472" t="s">
        <v>579</v>
      </c>
      <c r="B87" s="623"/>
      <c r="C87" s="626" t="s">
        <v>8</v>
      </c>
      <c r="D87" s="616">
        <v>34</v>
      </c>
      <c r="E87" s="616" t="s">
        <v>124</v>
      </c>
      <c r="F87" s="616" t="s">
        <v>124</v>
      </c>
      <c r="G87" s="616">
        <v>33</v>
      </c>
      <c r="H87" s="616">
        <v>97.1</v>
      </c>
      <c r="I87" s="616" t="s">
        <v>67</v>
      </c>
      <c r="J87" s="616">
        <v>2.9</v>
      </c>
      <c r="K87" s="616" t="s">
        <v>124</v>
      </c>
      <c r="L87" s="616" t="s">
        <v>124</v>
      </c>
    </row>
    <row r="88" spans="1:12">
      <c r="A88" s="1473"/>
      <c r="B88" s="624"/>
      <c r="C88" s="626" t="s">
        <v>6</v>
      </c>
      <c r="D88" s="616" t="s">
        <v>67</v>
      </c>
      <c r="E88" s="616" t="s">
        <v>124</v>
      </c>
      <c r="F88" s="616" t="s">
        <v>124</v>
      </c>
      <c r="G88" s="616" t="s">
        <v>67</v>
      </c>
      <c r="H88" s="616">
        <v>100</v>
      </c>
      <c r="I88" s="616" t="s">
        <v>124</v>
      </c>
      <c r="J88" s="616" t="s">
        <v>124</v>
      </c>
      <c r="K88" s="616" t="s">
        <v>124</v>
      </c>
      <c r="L88" s="616" t="s">
        <v>124</v>
      </c>
    </row>
    <row r="89" spans="1:12">
      <c r="A89" s="1474"/>
      <c r="B89" s="625"/>
      <c r="C89" s="627" t="s">
        <v>7</v>
      </c>
      <c r="D89" s="616">
        <v>36</v>
      </c>
      <c r="E89" s="616" t="s">
        <v>124</v>
      </c>
      <c r="F89" s="616" t="s">
        <v>124</v>
      </c>
      <c r="G89" s="616">
        <v>35</v>
      </c>
      <c r="H89" s="616">
        <v>97.2</v>
      </c>
      <c r="I89" s="616" t="s">
        <v>67</v>
      </c>
      <c r="J89" s="616">
        <v>2.8</v>
      </c>
      <c r="K89" s="616" t="s">
        <v>124</v>
      </c>
      <c r="L89" s="616" t="s">
        <v>124</v>
      </c>
    </row>
    <row r="90" spans="1:12">
      <c r="A90" s="1472" t="s">
        <v>578</v>
      </c>
      <c r="B90" s="623"/>
      <c r="C90" s="626" t="s">
        <v>8</v>
      </c>
      <c r="D90" s="616">
        <v>34</v>
      </c>
      <c r="E90" s="616" t="s">
        <v>124</v>
      </c>
      <c r="F90" s="616" t="s">
        <v>124</v>
      </c>
      <c r="G90" s="616">
        <v>34</v>
      </c>
      <c r="H90" s="616">
        <v>100</v>
      </c>
      <c r="I90" s="616" t="s">
        <v>124</v>
      </c>
      <c r="J90" s="616" t="s">
        <v>124</v>
      </c>
      <c r="K90" s="616" t="s">
        <v>124</v>
      </c>
      <c r="L90" s="616" t="s">
        <v>124</v>
      </c>
    </row>
    <row r="91" spans="1:12">
      <c r="A91" s="1473"/>
      <c r="B91" s="624"/>
      <c r="C91" s="626" t="s">
        <v>6</v>
      </c>
      <c r="D91" s="616" t="s">
        <v>67</v>
      </c>
      <c r="E91" s="616" t="s">
        <v>124</v>
      </c>
      <c r="F91" s="616" t="s">
        <v>124</v>
      </c>
      <c r="G91" s="616" t="s">
        <v>67</v>
      </c>
      <c r="H91" s="616">
        <v>100</v>
      </c>
      <c r="I91" s="616" t="s">
        <v>124</v>
      </c>
      <c r="J91" s="616" t="s">
        <v>124</v>
      </c>
      <c r="K91" s="616" t="s">
        <v>124</v>
      </c>
      <c r="L91" s="616" t="s">
        <v>124</v>
      </c>
    </row>
    <row r="92" spans="1:12">
      <c r="A92" s="1474"/>
      <c r="B92" s="625"/>
      <c r="C92" s="627" t="s">
        <v>7</v>
      </c>
      <c r="D92" s="616">
        <v>36</v>
      </c>
      <c r="E92" s="616" t="s">
        <v>124</v>
      </c>
      <c r="F92" s="616" t="s">
        <v>124</v>
      </c>
      <c r="G92" s="616">
        <v>36</v>
      </c>
      <c r="H92" s="616">
        <v>100</v>
      </c>
      <c r="I92" s="616" t="s">
        <v>124</v>
      </c>
      <c r="J92" s="616" t="s">
        <v>124</v>
      </c>
      <c r="K92" s="616" t="s">
        <v>124</v>
      </c>
      <c r="L92" s="616" t="s">
        <v>124</v>
      </c>
    </row>
    <row r="93" spans="1:12">
      <c r="A93" s="1472" t="s">
        <v>577</v>
      </c>
      <c r="B93" s="623"/>
      <c r="C93" s="626" t="s">
        <v>8</v>
      </c>
      <c r="D93" s="616">
        <v>72</v>
      </c>
      <c r="E93" s="616" t="s">
        <v>124</v>
      </c>
      <c r="F93" s="616" t="s">
        <v>124</v>
      </c>
      <c r="G93" s="616" t="s">
        <v>124</v>
      </c>
      <c r="H93" s="616" t="s">
        <v>124</v>
      </c>
      <c r="I93" s="616">
        <v>72</v>
      </c>
      <c r="J93" s="616">
        <v>100</v>
      </c>
      <c r="K93" s="616" t="s">
        <v>124</v>
      </c>
      <c r="L93" s="616" t="s">
        <v>124</v>
      </c>
    </row>
    <row r="94" spans="1:12">
      <c r="A94" s="1473"/>
      <c r="B94" s="624"/>
      <c r="C94" s="626" t="s">
        <v>6</v>
      </c>
      <c r="D94" s="616" t="s">
        <v>67</v>
      </c>
      <c r="E94" s="616" t="s">
        <v>124</v>
      </c>
      <c r="F94" s="616" t="s">
        <v>124</v>
      </c>
      <c r="G94" s="616" t="s">
        <v>124</v>
      </c>
      <c r="H94" s="616" t="s">
        <v>124</v>
      </c>
      <c r="I94" s="616" t="s">
        <v>67</v>
      </c>
      <c r="J94" s="616">
        <v>100</v>
      </c>
      <c r="K94" s="616" t="s">
        <v>124</v>
      </c>
      <c r="L94" s="616" t="s">
        <v>124</v>
      </c>
    </row>
    <row r="95" spans="1:12">
      <c r="A95" s="1474"/>
      <c r="B95" s="625"/>
      <c r="C95" s="627" t="s">
        <v>7</v>
      </c>
      <c r="D95" s="616">
        <v>74</v>
      </c>
      <c r="E95" s="616" t="s">
        <v>124</v>
      </c>
      <c r="F95" s="616" t="s">
        <v>124</v>
      </c>
      <c r="G95" s="616" t="s">
        <v>124</v>
      </c>
      <c r="H95" s="616" t="s">
        <v>124</v>
      </c>
      <c r="I95" s="616">
        <v>74</v>
      </c>
      <c r="J95" s="616">
        <v>100</v>
      </c>
      <c r="K95" s="616" t="s">
        <v>124</v>
      </c>
      <c r="L95" s="616" t="s">
        <v>124</v>
      </c>
    </row>
    <row r="96" spans="1:12">
      <c r="A96" s="1472" t="s">
        <v>574</v>
      </c>
      <c r="B96" s="623"/>
      <c r="C96" s="626" t="s">
        <v>8</v>
      </c>
      <c r="D96" s="616">
        <v>105</v>
      </c>
      <c r="E96" s="616" t="s">
        <v>124</v>
      </c>
      <c r="F96" s="616" t="s">
        <v>124</v>
      </c>
      <c r="G96" s="616" t="s">
        <v>124</v>
      </c>
      <c r="H96" s="616" t="s">
        <v>124</v>
      </c>
      <c r="I96" s="616">
        <v>23</v>
      </c>
      <c r="J96" s="616">
        <v>21.9</v>
      </c>
      <c r="K96" s="616">
        <v>82</v>
      </c>
      <c r="L96" s="616">
        <v>78.099999999999994</v>
      </c>
    </row>
    <row r="97" spans="1:12">
      <c r="A97" s="1473"/>
      <c r="B97" s="624"/>
      <c r="C97" s="626" t="s">
        <v>6</v>
      </c>
      <c r="D97" s="616" t="s">
        <v>67</v>
      </c>
      <c r="E97" s="616" t="s">
        <v>124</v>
      </c>
      <c r="F97" s="616" t="s">
        <v>124</v>
      </c>
      <c r="G97" s="616" t="s">
        <v>124</v>
      </c>
      <c r="H97" s="616" t="s">
        <v>124</v>
      </c>
      <c r="I97" s="616" t="s">
        <v>124</v>
      </c>
      <c r="J97" s="616" t="s">
        <v>124</v>
      </c>
      <c r="K97" s="616" t="s">
        <v>67</v>
      </c>
      <c r="L97" s="616">
        <v>100</v>
      </c>
    </row>
    <row r="98" spans="1:12">
      <c r="A98" s="1474"/>
      <c r="B98" s="625"/>
      <c r="C98" s="627" t="s">
        <v>7</v>
      </c>
      <c r="D98" s="616">
        <v>107</v>
      </c>
      <c r="E98" s="616" t="s">
        <v>124</v>
      </c>
      <c r="F98" s="616" t="s">
        <v>124</v>
      </c>
      <c r="G98" s="616" t="s">
        <v>124</v>
      </c>
      <c r="H98" s="616" t="s">
        <v>124</v>
      </c>
      <c r="I98" s="616">
        <v>23</v>
      </c>
      <c r="J98" s="616">
        <v>21.5</v>
      </c>
      <c r="K98" s="616">
        <v>84</v>
      </c>
      <c r="L98" s="616">
        <v>78.5</v>
      </c>
    </row>
    <row r="99" spans="1:12">
      <c r="A99" s="1472" t="s">
        <v>573</v>
      </c>
      <c r="B99" s="623"/>
      <c r="C99" s="626" t="s">
        <v>8</v>
      </c>
      <c r="D99" s="616">
        <v>128</v>
      </c>
      <c r="E99" s="616" t="s">
        <v>124</v>
      </c>
      <c r="F99" s="616" t="s">
        <v>124</v>
      </c>
      <c r="G99" s="616" t="s">
        <v>124</v>
      </c>
      <c r="H99" s="616" t="s">
        <v>124</v>
      </c>
      <c r="I99" s="616">
        <v>128</v>
      </c>
      <c r="J99" s="616">
        <v>100</v>
      </c>
      <c r="K99" s="616" t="s">
        <v>124</v>
      </c>
      <c r="L99" s="616" t="s">
        <v>124</v>
      </c>
    </row>
    <row r="100" spans="1:12">
      <c r="A100" s="1473"/>
      <c r="B100" s="624"/>
      <c r="C100" s="626" t="s">
        <v>6</v>
      </c>
      <c r="D100" s="616">
        <v>6</v>
      </c>
      <c r="E100" s="616" t="s">
        <v>124</v>
      </c>
      <c r="F100" s="616" t="s">
        <v>124</v>
      </c>
      <c r="G100" s="616" t="s">
        <v>124</v>
      </c>
      <c r="H100" s="616" t="s">
        <v>124</v>
      </c>
      <c r="I100" s="616">
        <v>6</v>
      </c>
      <c r="J100" s="616">
        <v>100</v>
      </c>
      <c r="K100" s="616" t="s">
        <v>124</v>
      </c>
      <c r="L100" s="616" t="s">
        <v>124</v>
      </c>
    </row>
    <row r="101" spans="1:12">
      <c r="A101" s="1474"/>
      <c r="B101" s="625"/>
      <c r="C101" s="627" t="s">
        <v>7</v>
      </c>
      <c r="D101" s="616">
        <v>134</v>
      </c>
      <c r="E101" s="616" t="s">
        <v>124</v>
      </c>
      <c r="F101" s="616" t="s">
        <v>124</v>
      </c>
      <c r="G101" s="616" t="s">
        <v>124</v>
      </c>
      <c r="H101" s="616" t="s">
        <v>124</v>
      </c>
      <c r="I101" s="616">
        <v>134</v>
      </c>
      <c r="J101" s="616">
        <v>100</v>
      </c>
      <c r="K101" s="616" t="s">
        <v>124</v>
      </c>
      <c r="L101" s="616" t="s">
        <v>124</v>
      </c>
    </row>
    <row r="102" spans="1:12">
      <c r="A102" s="1472" t="s">
        <v>572</v>
      </c>
      <c r="B102" s="623"/>
      <c r="C102" s="626" t="s">
        <v>8</v>
      </c>
      <c r="D102" s="616">
        <v>56</v>
      </c>
      <c r="E102" s="616" t="s">
        <v>124</v>
      </c>
      <c r="F102" s="616" t="s">
        <v>124</v>
      </c>
      <c r="G102" s="616" t="s">
        <v>124</v>
      </c>
      <c r="H102" s="616" t="s">
        <v>124</v>
      </c>
      <c r="I102" s="616">
        <v>56</v>
      </c>
      <c r="J102" s="616">
        <v>100</v>
      </c>
      <c r="K102" s="616" t="s">
        <v>124</v>
      </c>
      <c r="L102" s="616" t="s">
        <v>124</v>
      </c>
    </row>
    <row r="103" spans="1:12">
      <c r="A103" s="1473"/>
      <c r="B103" s="624"/>
      <c r="C103" s="626" t="s">
        <v>6</v>
      </c>
      <c r="D103" s="616" t="s">
        <v>67</v>
      </c>
      <c r="E103" s="616" t="s">
        <v>124</v>
      </c>
      <c r="F103" s="616" t="s">
        <v>124</v>
      </c>
      <c r="G103" s="616" t="s">
        <v>124</v>
      </c>
      <c r="H103" s="616" t="s">
        <v>124</v>
      </c>
      <c r="I103" s="616" t="s">
        <v>67</v>
      </c>
      <c r="J103" s="616">
        <v>100</v>
      </c>
      <c r="K103" s="616" t="s">
        <v>124</v>
      </c>
      <c r="L103" s="616" t="s">
        <v>124</v>
      </c>
    </row>
    <row r="104" spans="1:12">
      <c r="A104" s="1474"/>
      <c r="B104" s="625"/>
      <c r="C104" s="627" t="s">
        <v>7</v>
      </c>
      <c r="D104" s="616">
        <v>58</v>
      </c>
      <c r="E104" s="616" t="s">
        <v>124</v>
      </c>
      <c r="F104" s="616" t="s">
        <v>124</v>
      </c>
      <c r="G104" s="616" t="s">
        <v>124</v>
      </c>
      <c r="H104" s="616" t="s">
        <v>124</v>
      </c>
      <c r="I104" s="616">
        <v>58</v>
      </c>
      <c r="J104" s="616">
        <v>100</v>
      </c>
      <c r="K104" s="616" t="s">
        <v>124</v>
      </c>
      <c r="L104" s="616" t="s">
        <v>124</v>
      </c>
    </row>
    <row r="105" spans="1:12">
      <c r="A105" s="1472" t="s">
        <v>571</v>
      </c>
      <c r="B105" s="623"/>
      <c r="C105" s="626" t="s">
        <v>8</v>
      </c>
      <c r="D105" s="616">
        <v>72</v>
      </c>
      <c r="E105" s="616" t="s">
        <v>124</v>
      </c>
      <c r="F105" s="616" t="s">
        <v>124</v>
      </c>
      <c r="G105" s="616" t="s">
        <v>124</v>
      </c>
      <c r="H105" s="616" t="s">
        <v>124</v>
      </c>
      <c r="I105" s="616">
        <v>72</v>
      </c>
      <c r="J105" s="616">
        <v>100</v>
      </c>
      <c r="K105" s="616" t="s">
        <v>124</v>
      </c>
      <c r="L105" s="616" t="s">
        <v>124</v>
      </c>
    </row>
    <row r="106" spans="1:12">
      <c r="A106" s="1473"/>
      <c r="B106" s="624"/>
      <c r="C106" s="626" t="s">
        <v>6</v>
      </c>
      <c r="D106" s="616">
        <v>4</v>
      </c>
      <c r="E106" s="616" t="s">
        <v>124</v>
      </c>
      <c r="F106" s="616" t="s">
        <v>124</v>
      </c>
      <c r="G106" s="616" t="s">
        <v>124</v>
      </c>
      <c r="H106" s="616" t="s">
        <v>124</v>
      </c>
      <c r="I106" s="616">
        <v>4</v>
      </c>
      <c r="J106" s="616">
        <v>100</v>
      </c>
      <c r="K106" s="616" t="s">
        <v>124</v>
      </c>
      <c r="L106" s="616" t="s">
        <v>124</v>
      </c>
    </row>
    <row r="107" spans="1:12">
      <c r="A107" s="1475"/>
      <c r="B107" s="624"/>
      <c r="C107" s="626" t="s">
        <v>7</v>
      </c>
      <c r="D107" s="635">
        <v>76</v>
      </c>
      <c r="E107" s="635" t="s">
        <v>124</v>
      </c>
      <c r="F107" s="635" t="s">
        <v>124</v>
      </c>
      <c r="G107" s="635" t="s">
        <v>124</v>
      </c>
      <c r="H107" s="635" t="s">
        <v>124</v>
      </c>
      <c r="I107" s="635">
        <v>76</v>
      </c>
      <c r="J107" s="635">
        <v>100</v>
      </c>
      <c r="K107" s="635" t="s">
        <v>124</v>
      </c>
      <c r="L107" s="635" t="s">
        <v>124</v>
      </c>
    </row>
    <row r="108" spans="1:12">
      <c r="A108" s="1476" t="s">
        <v>212</v>
      </c>
      <c r="B108" s="1477"/>
      <c r="C108" s="1477"/>
      <c r="D108" s="1477"/>
      <c r="E108" s="1477"/>
      <c r="F108" s="1477"/>
      <c r="G108" s="1477"/>
      <c r="H108" s="1477"/>
      <c r="I108" s="1477"/>
      <c r="J108" s="1477"/>
      <c r="K108" s="1477"/>
      <c r="L108" s="1477"/>
    </row>
    <row r="109" spans="1:12">
      <c r="A109" s="1475" t="s">
        <v>586</v>
      </c>
      <c r="B109" s="623"/>
      <c r="C109" s="626" t="s">
        <v>8</v>
      </c>
      <c r="D109" s="638">
        <v>132</v>
      </c>
      <c r="E109" s="638">
        <v>8</v>
      </c>
      <c r="F109" s="638">
        <v>6.1</v>
      </c>
      <c r="G109" s="638">
        <v>124</v>
      </c>
      <c r="H109" s="638">
        <v>93.9</v>
      </c>
      <c r="I109" s="638" t="s">
        <v>124</v>
      </c>
      <c r="J109" s="638" t="s">
        <v>124</v>
      </c>
      <c r="K109" s="638" t="s">
        <v>124</v>
      </c>
      <c r="L109" s="638" t="s">
        <v>124</v>
      </c>
    </row>
    <row r="110" spans="1:12">
      <c r="A110" s="1473"/>
      <c r="B110" s="624"/>
      <c r="C110" s="626" t="s">
        <v>6</v>
      </c>
      <c r="D110" s="631">
        <v>16</v>
      </c>
      <c r="E110" s="631" t="s">
        <v>124</v>
      </c>
      <c r="F110" s="631" t="s">
        <v>124</v>
      </c>
      <c r="G110" s="631">
        <v>16</v>
      </c>
      <c r="H110" s="631">
        <v>100</v>
      </c>
      <c r="I110" s="631" t="s">
        <v>124</v>
      </c>
      <c r="J110" s="631" t="s">
        <v>124</v>
      </c>
      <c r="K110" s="631" t="s">
        <v>124</v>
      </c>
      <c r="L110" s="631" t="s">
        <v>124</v>
      </c>
    </row>
    <row r="111" spans="1:12">
      <c r="A111" s="1474"/>
      <c r="B111" s="625"/>
      <c r="C111" s="627" t="s">
        <v>7</v>
      </c>
      <c r="D111" s="631">
        <v>148</v>
      </c>
      <c r="E111" s="631">
        <v>8</v>
      </c>
      <c r="F111" s="631">
        <v>5.4</v>
      </c>
      <c r="G111" s="631">
        <v>140</v>
      </c>
      <c r="H111" s="631">
        <v>94.6</v>
      </c>
      <c r="I111" s="631" t="s">
        <v>124</v>
      </c>
      <c r="J111" s="631" t="s">
        <v>124</v>
      </c>
      <c r="K111" s="631" t="s">
        <v>124</v>
      </c>
      <c r="L111" s="631" t="s">
        <v>124</v>
      </c>
    </row>
    <row r="112" spans="1:12">
      <c r="A112" s="1472" t="s">
        <v>584</v>
      </c>
      <c r="B112" s="623"/>
      <c r="C112" s="626" t="s">
        <v>8</v>
      </c>
      <c r="D112" s="631">
        <v>16</v>
      </c>
      <c r="E112" s="631">
        <v>16</v>
      </c>
      <c r="F112" s="631">
        <v>100</v>
      </c>
      <c r="G112" s="631" t="s">
        <v>124</v>
      </c>
      <c r="H112" s="631" t="s">
        <v>124</v>
      </c>
      <c r="I112" s="631" t="s">
        <v>124</v>
      </c>
      <c r="J112" s="631" t="s">
        <v>124</v>
      </c>
      <c r="K112" s="631" t="s">
        <v>124</v>
      </c>
      <c r="L112" s="631" t="s">
        <v>124</v>
      </c>
    </row>
    <row r="113" spans="1:12">
      <c r="A113" s="1473"/>
      <c r="B113" s="624"/>
      <c r="C113" s="626" t="s">
        <v>6</v>
      </c>
      <c r="D113" s="631" t="s">
        <v>67</v>
      </c>
      <c r="E113" s="631" t="s">
        <v>67</v>
      </c>
      <c r="F113" s="631">
        <v>100</v>
      </c>
      <c r="G113" s="631" t="s">
        <v>124</v>
      </c>
      <c r="H113" s="631" t="s">
        <v>124</v>
      </c>
      <c r="I113" s="631" t="s">
        <v>124</v>
      </c>
      <c r="J113" s="631" t="s">
        <v>124</v>
      </c>
      <c r="K113" s="631" t="s">
        <v>124</v>
      </c>
      <c r="L113" s="631" t="s">
        <v>124</v>
      </c>
    </row>
    <row r="114" spans="1:12">
      <c r="A114" s="1474"/>
      <c r="B114" s="625"/>
      <c r="C114" s="627" t="s">
        <v>7</v>
      </c>
      <c r="D114" s="631">
        <v>18</v>
      </c>
      <c r="E114" s="631">
        <v>18</v>
      </c>
      <c r="F114" s="631">
        <v>100</v>
      </c>
      <c r="G114" s="631" t="s">
        <v>124</v>
      </c>
      <c r="H114" s="631" t="s">
        <v>124</v>
      </c>
      <c r="I114" s="631" t="s">
        <v>124</v>
      </c>
      <c r="J114" s="631" t="s">
        <v>124</v>
      </c>
      <c r="K114" s="631" t="s">
        <v>124</v>
      </c>
      <c r="L114" s="631" t="s">
        <v>124</v>
      </c>
    </row>
    <row r="115" spans="1:12">
      <c r="A115" s="1472" t="s">
        <v>582</v>
      </c>
      <c r="B115" s="623"/>
      <c r="C115" s="626" t="s">
        <v>8</v>
      </c>
      <c r="D115" s="631">
        <v>37</v>
      </c>
      <c r="E115" s="631" t="s">
        <v>67</v>
      </c>
      <c r="F115" s="631">
        <v>5.4</v>
      </c>
      <c r="G115" s="631">
        <v>35</v>
      </c>
      <c r="H115" s="631">
        <v>94.6</v>
      </c>
      <c r="I115" s="631" t="s">
        <v>124</v>
      </c>
      <c r="J115" s="631" t="s">
        <v>124</v>
      </c>
      <c r="K115" s="631" t="s">
        <v>124</v>
      </c>
      <c r="L115" s="631" t="s">
        <v>124</v>
      </c>
    </row>
    <row r="116" spans="1:12">
      <c r="A116" s="1473"/>
      <c r="B116" s="624"/>
      <c r="C116" s="626" t="s">
        <v>6</v>
      </c>
      <c r="D116" s="631" t="s">
        <v>67</v>
      </c>
      <c r="E116" s="631" t="s">
        <v>124</v>
      </c>
      <c r="F116" s="631" t="s">
        <v>124</v>
      </c>
      <c r="G116" s="631" t="s">
        <v>67</v>
      </c>
      <c r="H116" s="631">
        <v>100</v>
      </c>
      <c r="I116" s="631" t="s">
        <v>124</v>
      </c>
      <c r="J116" s="631" t="s">
        <v>124</v>
      </c>
      <c r="K116" s="631" t="s">
        <v>124</v>
      </c>
      <c r="L116" s="631" t="s">
        <v>124</v>
      </c>
    </row>
    <row r="117" spans="1:12">
      <c r="A117" s="1474"/>
      <c r="B117" s="625"/>
      <c r="C117" s="627" t="s">
        <v>7</v>
      </c>
      <c r="D117" s="631">
        <v>38</v>
      </c>
      <c r="E117" s="631" t="s">
        <v>67</v>
      </c>
      <c r="F117" s="631">
        <v>5.3</v>
      </c>
      <c r="G117" s="631">
        <v>36</v>
      </c>
      <c r="H117" s="631">
        <v>94.7</v>
      </c>
      <c r="I117" s="631" t="s">
        <v>124</v>
      </c>
      <c r="J117" s="631" t="s">
        <v>124</v>
      </c>
      <c r="K117" s="631" t="s">
        <v>124</v>
      </c>
      <c r="L117" s="631" t="s">
        <v>124</v>
      </c>
    </row>
    <row r="118" spans="1:12">
      <c r="A118" s="1472" t="s">
        <v>580</v>
      </c>
      <c r="B118" s="623"/>
      <c r="C118" s="626" t="s">
        <v>8</v>
      </c>
      <c r="D118" s="631">
        <v>47</v>
      </c>
      <c r="E118" s="631" t="s">
        <v>124</v>
      </c>
      <c r="F118" s="631" t="s">
        <v>124</v>
      </c>
      <c r="G118" s="631">
        <v>43</v>
      </c>
      <c r="H118" s="631">
        <v>91.5</v>
      </c>
      <c r="I118" s="631">
        <v>4</v>
      </c>
      <c r="J118" s="631">
        <v>8.5</v>
      </c>
      <c r="K118" s="631" t="s">
        <v>124</v>
      </c>
      <c r="L118" s="631" t="s">
        <v>124</v>
      </c>
    </row>
    <row r="119" spans="1:12">
      <c r="A119" s="1473"/>
      <c r="B119" s="624"/>
      <c r="C119" s="626" t="s">
        <v>6</v>
      </c>
      <c r="D119" s="631" t="s">
        <v>67</v>
      </c>
      <c r="E119" s="631" t="s">
        <v>124</v>
      </c>
      <c r="F119" s="631" t="s">
        <v>124</v>
      </c>
      <c r="G119" s="631" t="s">
        <v>67</v>
      </c>
      <c r="H119" s="631">
        <v>100</v>
      </c>
      <c r="I119" s="631" t="s">
        <v>124</v>
      </c>
      <c r="J119" s="631" t="s">
        <v>124</v>
      </c>
      <c r="K119" s="631" t="s">
        <v>124</v>
      </c>
      <c r="L119" s="631" t="s">
        <v>124</v>
      </c>
    </row>
    <row r="120" spans="1:12">
      <c r="A120" s="1474"/>
      <c r="B120" s="625"/>
      <c r="C120" s="627" t="s">
        <v>7</v>
      </c>
      <c r="D120" s="631">
        <v>48</v>
      </c>
      <c r="E120" s="631" t="s">
        <v>124</v>
      </c>
      <c r="F120" s="631" t="s">
        <v>124</v>
      </c>
      <c r="G120" s="631">
        <v>44</v>
      </c>
      <c r="H120" s="631">
        <v>91.7</v>
      </c>
      <c r="I120" s="631">
        <v>4</v>
      </c>
      <c r="J120" s="631">
        <v>8.3000000000000007</v>
      </c>
      <c r="K120" s="631" t="s">
        <v>124</v>
      </c>
      <c r="L120" s="631" t="s">
        <v>124</v>
      </c>
    </row>
    <row r="121" spans="1:12">
      <c r="A121" s="1472" t="s">
        <v>579</v>
      </c>
      <c r="B121" s="623"/>
      <c r="C121" s="626" t="s">
        <v>8</v>
      </c>
      <c r="D121" s="631">
        <v>47</v>
      </c>
      <c r="E121" s="631" t="s">
        <v>124</v>
      </c>
      <c r="F121" s="631" t="s">
        <v>124</v>
      </c>
      <c r="G121" s="631">
        <v>43</v>
      </c>
      <c r="H121" s="631">
        <v>91.5</v>
      </c>
      <c r="I121" s="631">
        <v>4</v>
      </c>
      <c r="J121" s="631">
        <v>8.5</v>
      </c>
      <c r="K121" s="631" t="s">
        <v>124</v>
      </c>
      <c r="L121" s="631" t="s">
        <v>124</v>
      </c>
    </row>
    <row r="122" spans="1:12">
      <c r="A122" s="1473"/>
      <c r="B122" s="624"/>
      <c r="C122" s="626" t="s">
        <v>6</v>
      </c>
      <c r="D122" s="631" t="s">
        <v>67</v>
      </c>
      <c r="E122" s="631" t="s">
        <v>124</v>
      </c>
      <c r="F122" s="631" t="s">
        <v>124</v>
      </c>
      <c r="G122" s="631" t="s">
        <v>67</v>
      </c>
      <c r="H122" s="631">
        <v>100</v>
      </c>
      <c r="I122" s="631" t="s">
        <v>124</v>
      </c>
      <c r="J122" s="631" t="s">
        <v>124</v>
      </c>
      <c r="K122" s="631" t="s">
        <v>124</v>
      </c>
      <c r="L122" s="631" t="s">
        <v>124</v>
      </c>
    </row>
    <row r="123" spans="1:12">
      <c r="A123" s="1474"/>
      <c r="B123" s="625"/>
      <c r="C123" s="627" t="s">
        <v>7</v>
      </c>
      <c r="D123" s="631">
        <v>48</v>
      </c>
      <c r="E123" s="631" t="s">
        <v>124</v>
      </c>
      <c r="F123" s="631" t="s">
        <v>124</v>
      </c>
      <c r="G123" s="631">
        <v>44</v>
      </c>
      <c r="H123" s="631">
        <v>91.7</v>
      </c>
      <c r="I123" s="631">
        <v>4</v>
      </c>
      <c r="J123" s="631">
        <v>8.3000000000000007</v>
      </c>
      <c r="K123" s="631" t="s">
        <v>124</v>
      </c>
      <c r="L123" s="631" t="s">
        <v>124</v>
      </c>
    </row>
    <row r="124" spans="1:12">
      <c r="A124" s="1472" t="s">
        <v>578</v>
      </c>
      <c r="B124" s="623"/>
      <c r="C124" s="626" t="s">
        <v>8</v>
      </c>
      <c r="D124" s="631">
        <v>54</v>
      </c>
      <c r="E124" s="631" t="s">
        <v>124</v>
      </c>
      <c r="F124" s="631" t="s">
        <v>124</v>
      </c>
      <c r="G124" s="631">
        <v>54</v>
      </c>
      <c r="H124" s="631">
        <v>100</v>
      </c>
      <c r="I124" s="631" t="s">
        <v>124</v>
      </c>
      <c r="J124" s="631" t="s">
        <v>124</v>
      </c>
      <c r="K124" s="631" t="s">
        <v>124</v>
      </c>
      <c r="L124" s="631" t="s">
        <v>124</v>
      </c>
    </row>
    <row r="125" spans="1:12">
      <c r="A125" s="1473"/>
      <c r="B125" s="624"/>
      <c r="C125" s="626" t="s">
        <v>6</v>
      </c>
      <c r="D125" s="631">
        <v>7</v>
      </c>
      <c r="E125" s="631" t="s">
        <v>124</v>
      </c>
      <c r="F125" s="631" t="s">
        <v>124</v>
      </c>
      <c r="G125" s="631">
        <v>7</v>
      </c>
      <c r="H125" s="631">
        <v>100</v>
      </c>
      <c r="I125" s="631" t="s">
        <v>124</v>
      </c>
      <c r="J125" s="631" t="s">
        <v>124</v>
      </c>
      <c r="K125" s="631" t="s">
        <v>124</v>
      </c>
      <c r="L125" s="631" t="s">
        <v>124</v>
      </c>
    </row>
    <row r="126" spans="1:12">
      <c r="A126" s="1474"/>
      <c r="B126" s="625"/>
      <c r="C126" s="627" t="s">
        <v>7</v>
      </c>
      <c r="D126" s="631">
        <v>61</v>
      </c>
      <c r="E126" s="631" t="s">
        <v>124</v>
      </c>
      <c r="F126" s="631" t="s">
        <v>124</v>
      </c>
      <c r="G126" s="631">
        <v>61</v>
      </c>
      <c r="H126" s="631">
        <v>100</v>
      </c>
      <c r="I126" s="631" t="s">
        <v>124</v>
      </c>
      <c r="J126" s="631" t="s">
        <v>124</v>
      </c>
      <c r="K126" s="631" t="s">
        <v>124</v>
      </c>
      <c r="L126" s="631" t="s">
        <v>124</v>
      </c>
    </row>
    <row r="127" spans="1:12">
      <c r="A127" s="1472" t="s">
        <v>577</v>
      </c>
      <c r="B127" s="623"/>
      <c r="C127" s="626" t="s">
        <v>8</v>
      </c>
      <c r="D127" s="631">
        <v>72</v>
      </c>
      <c r="E127" s="631" t="s">
        <v>124</v>
      </c>
      <c r="F127" s="631" t="s">
        <v>124</v>
      </c>
      <c r="G127" s="631" t="s">
        <v>124</v>
      </c>
      <c r="H127" s="631" t="s">
        <v>124</v>
      </c>
      <c r="I127" s="631">
        <v>72</v>
      </c>
      <c r="J127" s="631">
        <v>100</v>
      </c>
      <c r="K127" s="631" t="s">
        <v>124</v>
      </c>
      <c r="L127" s="631" t="s">
        <v>124</v>
      </c>
    </row>
    <row r="128" spans="1:12">
      <c r="A128" s="1473"/>
      <c r="B128" s="624"/>
      <c r="C128" s="626" t="s">
        <v>6</v>
      </c>
      <c r="D128" s="631" t="s">
        <v>67</v>
      </c>
      <c r="E128" s="631" t="s">
        <v>124</v>
      </c>
      <c r="F128" s="631" t="s">
        <v>124</v>
      </c>
      <c r="G128" s="631" t="s">
        <v>124</v>
      </c>
      <c r="H128" s="631" t="s">
        <v>124</v>
      </c>
      <c r="I128" s="631" t="s">
        <v>67</v>
      </c>
      <c r="J128" s="631">
        <v>100</v>
      </c>
      <c r="K128" s="631" t="s">
        <v>124</v>
      </c>
      <c r="L128" s="631" t="s">
        <v>124</v>
      </c>
    </row>
    <row r="129" spans="1:12">
      <c r="A129" s="1474"/>
      <c r="B129" s="625"/>
      <c r="C129" s="627" t="s">
        <v>7</v>
      </c>
      <c r="D129" s="631">
        <v>74</v>
      </c>
      <c r="E129" s="631" t="s">
        <v>124</v>
      </c>
      <c r="F129" s="631" t="s">
        <v>124</v>
      </c>
      <c r="G129" s="631" t="s">
        <v>124</v>
      </c>
      <c r="H129" s="631" t="s">
        <v>124</v>
      </c>
      <c r="I129" s="631">
        <v>74</v>
      </c>
      <c r="J129" s="631">
        <v>100</v>
      </c>
      <c r="K129" s="631" t="s">
        <v>124</v>
      </c>
      <c r="L129" s="631" t="s">
        <v>124</v>
      </c>
    </row>
    <row r="130" spans="1:12">
      <c r="A130" s="1472" t="s">
        <v>574</v>
      </c>
      <c r="B130" s="623"/>
      <c r="C130" s="626" t="s">
        <v>8</v>
      </c>
      <c r="D130" s="631">
        <v>108</v>
      </c>
      <c r="E130" s="631" t="s">
        <v>124</v>
      </c>
      <c r="F130" s="631" t="s">
        <v>124</v>
      </c>
      <c r="G130" s="631" t="s">
        <v>124</v>
      </c>
      <c r="H130" s="631" t="s">
        <v>124</v>
      </c>
      <c r="I130" s="631">
        <v>17</v>
      </c>
      <c r="J130" s="631">
        <v>15.7</v>
      </c>
      <c r="K130" s="631">
        <v>91</v>
      </c>
      <c r="L130" s="631">
        <v>84.3</v>
      </c>
    </row>
    <row r="131" spans="1:12">
      <c r="A131" s="1473"/>
      <c r="B131" s="624"/>
      <c r="C131" s="626" t="s">
        <v>6</v>
      </c>
      <c r="D131" s="631">
        <v>3</v>
      </c>
      <c r="E131" s="631" t="s">
        <v>124</v>
      </c>
      <c r="F131" s="631" t="s">
        <v>124</v>
      </c>
      <c r="G131" s="631" t="s">
        <v>124</v>
      </c>
      <c r="H131" s="631" t="s">
        <v>124</v>
      </c>
      <c r="I131" s="631" t="s">
        <v>124</v>
      </c>
      <c r="J131" s="631" t="s">
        <v>124</v>
      </c>
      <c r="K131" s="631">
        <v>3</v>
      </c>
      <c r="L131" s="631">
        <v>100</v>
      </c>
    </row>
    <row r="132" spans="1:12">
      <c r="A132" s="1474"/>
      <c r="B132" s="625"/>
      <c r="C132" s="627" t="s">
        <v>7</v>
      </c>
      <c r="D132" s="631">
        <v>111</v>
      </c>
      <c r="E132" s="631" t="s">
        <v>124</v>
      </c>
      <c r="F132" s="631" t="s">
        <v>124</v>
      </c>
      <c r="G132" s="631" t="s">
        <v>124</v>
      </c>
      <c r="H132" s="631" t="s">
        <v>124</v>
      </c>
      <c r="I132" s="631">
        <v>17</v>
      </c>
      <c r="J132" s="631">
        <v>15.3</v>
      </c>
      <c r="K132" s="631">
        <v>94</v>
      </c>
      <c r="L132" s="631">
        <v>84.7</v>
      </c>
    </row>
    <row r="133" spans="1:12">
      <c r="A133" s="1472" t="s">
        <v>573</v>
      </c>
      <c r="B133" s="623"/>
      <c r="C133" s="626" t="s">
        <v>8</v>
      </c>
      <c r="D133" s="631">
        <v>99</v>
      </c>
      <c r="E133" s="631" t="s">
        <v>124</v>
      </c>
      <c r="F133" s="631" t="s">
        <v>124</v>
      </c>
      <c r="G133" s="631" t="s">
        <v>124</v>
      </c>
      <c r="H133" s="631" t="s">
        <v>124</v>
      </c>
      <c r="I133" s="631">
        <v>99</v>
      </c>
      <c r="J133" s="631">
        <v>100</v>
      </c>
      <c r="K133" s="631" t="s">
        <v>124</v>
      </c>
      <c r="L133" s="631" t="s">
        <v>124</v>
      </c>
    </row>
    <row r="134" spans="1:12">
      <c r="A134" s="1473"/>
      <c r="B134" s="624"/>
      <c r="C134" s="626" t="s">
        <v>6</v>
      </c>
      <c r="D134" s="631" t="s">
        <v>67</v>
      </c>
      <c r="E134" s="631" t="s">
        <v>124</v>
      </c>
      <c r="F134" s="631" t="s">
        <v>124</v>
      </c>
      <c r="G134" s="631" t="s">
        <v>124</v>
      </c>
      <c r="H134" s="631" t="s">
        <v>124</v>
      </c>
      <c r="I134" s="631" t="s">
        <v>67</v>
      </c>
      <c r="J134" s="631">
        <v>100</v>
      </c>
      <c r="K134" s="631" t="s">
        <v>124</v>
      </c>
      <c r="L134" s="631" t="s">
        <v>124</v>
      </c>
    </row>
    <row r="135" spans="1:12">
      <c r="A135" s="1474"/>
      <c r="B135" s="625"/>
      <c r="C135" s="627" t="s">
        <v>7</v>
      </c>
      <c r="D135" s="631">
        <v>100</v>
      </c>
      <c r="E135" s="631" t="s">
        <v>124</v>
      </c>
      <c r="F135" s="631" t="s">
        <v>124</v>
      </c>
      <c r="G135" s="631" t="s">
        <v>124</v>
      </c>
      <c r="H135" s="631" t="s">
        <v>124</v>
      </c>
      <c r="I135" s="631">
        <v>100</v>
      </c>
      <c r="J135" s="631">
        <v>100</v>
      </c>
      <c r="K135" s="631" t="s">
        <v>124</v>
      </c>
      <c r="L135" s="631" t="s">
        <v>124</v>
      </c>
    </row>
    <row r="136" spans="1:12">
      <c r="A136" s="1472" t="s">
        <v>572</v>
      </c>
      <c r="B136" s="623"/>
      <c r="C136" s="626" t="s">
        <v>8</v>
      </c>
      <c r="D136" s="631">
        <v>54</v>
      </c>
      <c r="E136" s="631" t="s">
        <v>124</v>
      </c>
      <c r="F136" s="631" t="s">
        <v>124</v>
      </c>
      <c r="G136" s="631" t="s">
        <v>124</v>
      </c>
      <c r="H136" s="631" t="s">
        <v>124</v>
      </c>
      <c r="I136" s="631">
        <v>54</v>
      </c>
      <c r="J136" s="631">
        <v>100</v>
      </c>
      <c r="K136" s="631" t="s">
        <v>124</v>
      </c>
      <c r="L136" s="631" t="s">
        <v>124</v>
      </c>
    </row>
    <row r="137" spans="1:12">
      <c r="A137" s="1473"/>
      <c r="B137" s="624"/>
      <c r="C137" s="626" t="s">
        <v>6</v>
      </c>
      <c r="D137" s="631" t="s">
        <v>67</v>
      </c>
      <c r="E137" s="631" t="s">
        <v>124</v>
      </c>
      <c r="F137" s="631" t="s">
        <v>124</v>
      </c>
      <c r="G137" s="631" t="s">
        <v>124</v>
      </c>
      <c r="H137" s="631" t="s">
        <v>124</v>
      </c>
      <c r="I137" s="631" t="s">
        <v>67</v>
      </c>
      <c r="J137" s="631">
        <v>100</v>
      </c>
      <c r="K137" s="631" t="s">
        <v>124</v>
      </c>
      <c r="L137" s="631" t="s">
        <v>124</v>
      </c>
    </row>
    <row r="138" spans="1:12">
      <c r="A138" s="1474"/>
      <c r="B138" s="625"/>
      <c r="C138" s="627" t="s">
        <v>7</v>
      </c>
      <c r="D138" s="631">
        <v>55</v>
      </c>
      <c r="E138" s="631" t="s">
        <v>124</v>
      </c>
      <c r="F138" s="631" t="s">
        <v>124</v>
      </c>
      <c r="G138" s="631" t="s">
        <v>124</v>
      </c>
      <c r="H138" s="631" t="s">
        <v>124</v>
      </c>
      <c r="I138" s="631">
        <v>55</v>
      </c>
      <c r="J138" s="631">
        <v>100</v>
      </c>
      <c r="K138" s="631" t="s">
        <v>124</v>
      </c>
      <c r="L138" s="631" t="s">
        <v>124</v>
      </c>
    </row>
    <row r="139" spans="1:12">
      <c r="A139" s="1472" t="s">
        <v>571</v>
      </c>
      <c r="B139" s="623"/>
      <c r="C139" s="626" t="s">
        <v>8</v>
      </c>
      <c r="D139" s="631">
        <v>45</v>
      </c>
      <c r="E139" s="631" t="s">
        <v>124</v>
      </c>
      <c r="F139" s="631" t="s">
        <v>124</v>
      </c>
      <c r="G139" s="631" t="s">
        <v>124</v>
      </c>
      <c r="H139" s="631" t="s">
        <v>124</v>
      </c>
      <c r="I139" s="631">
        <v>45</v>
      </c>
      <c r="J139" s="631">
        <v>100</v>
      </c>
      <c r="K139" s="631" t="s">
        <v>124</v>
      </c>
      <c r="L139" s="631" t="s">
        <v>124</v>
      </c>
    </row>
    <row r="140" spans="1:12">
      <c r="A140" s="1473"/>
      <c r="B140" s="624"/>
      <c r="C140" s="626" t="s">
        <v>6</v>
      </c>
      <c r="D140" s="631" t="s">
        <v>124</v>
      </c>
      <c r="E140" s="631" t="s">
        <v>124</v>
      </c>
      <c r="F140" s="631" t="s">
        <v>124</v>
      </c>
      <c r="G140" s="631" t="s">
        <v>124</v>
      </c>
      <c r="H140" s="631" t="s">
        <v>124</v>
      </c>
      <c r="I140" s="631" t="s">
        <v>124</v>
      </c>
      <c r="J140" s="631" t="s">
        <v>124</v>
      </c>
      <c r="K140" s="631" t="s">
        <v>124</v>
      </c>
      <c r="L140" s="631" t="s">
        <v>124</v>
      </c>
    </row>
    <row r="141" spans="1:12">
      <c r="A141" s="1475"/>
      <c r="B141" s="624"/>
      <c r="C141" s="626" t="s">
        <v>7</v>
      </c>
      <c r="D141" s="637">
        <v>45</v>
      </c>
      <c r="E141" s="637" t="s">
        <v>124</v>
      </c>
      <c r="F141" s="637" t="s">
        <v>124</v>
      </c>
      <c r="G141" s="637" t="s">
        <v>124</v>
      </c>
      <c r="H141" s="637" t="s">
        <v>124</v>
      </c>
      <c r="I141" s="637">
        <v>45</v>
      </c>
      <c r="J141" s="637">
        <v>100</v>
      </c>
      <c r="K141" s="637" t="s">
        <v>124</v>
      </c>
      <c r="L141" s="637" t="s">
        <v>124</v>
      </c>
    </row>
    <row r="142" spans="1:12">
      <c r="A142" s="1476" t="s">
        <v>550</v>
      </c>
      <c r="B142" s="1477"/>
      <c r="C142" s="1477"/>
      <c r="D142" s="1477"/>
      <c r="E142" s="1477"/>
      <c r="F142" s="1477"/>
      <c r="G142" s="1477"/>
      <c r="H142" s="1477"/>
      <c r="I142" s="1477"/>
      <c r="J142" s="1477"/>
      <c r="K142" s="1477"/>
      <c r="L142" s="1477"/>
    </row>
    <row r="143" spans="1:12">
      <c r="A143" s="1475" t="s">
        <v>586</v>
      </c>
      <c r="B143" s="623"/>
      <c r="C143" s="626" t="s">
        <v>8</v>
      </c>
      <c r="D143" s="634">
        <v>203</v>
      </c>
      <c r="E143" s="634">
        <v>12</v>
      </c>
      <c r="F143" s="634">
        <v>5.9</v>
      </c>
      <c r="G143" s="634">
        <v>191</v>
      </c>
      <c r="H143" s="634">
        <v>94.1</v>
      </c>
      <c r="I143" s="634" t="s">
        <v>124</v>
      </c>
      <c r="J143" s="634" t="s">
        <v>124</v>
      </c>
      <c r="K143" s="634" t="s">
        <v>124</v>
      </c>
      <c r="L143" s="634" t="s">
        <v>124</v>
      </c>
    </row>
    <row r="144" spans="1:12">
      <c r="A144" s="1473"/>
      <c r="B144" s="624"/>
      <c r="C144" s="626" t="s">
        <v>6</v>
      </c>
      <c r="D144" s="616">
        <v>10</v>
      </c>
      <c r="E144" s="616" t="s">
        <v>67</v>
      </c>
      <c r="F144" s="616">
        <v>20</v>
      </c>
      <c r="G144" s="616">
        <v>8</v>
      </c>
      <c r="H144" s="616">
        <v>80</v>
      </c>
      <c r="I144" s="616" t="s">
        <v>124</v>
      </c>
      <c r="J144" s="616" t="s">
        <v>124</v>
      </c>
      <c r="K144" s="616" t="s">
        <v>124</v>
      </c>
      <c r="L144" s="616" t="s">
        <v>124</v>
      </c>
    </row>
    <row r="145" spans="1:12">
      <c r="A145" s="1474"/>
      <c r="B145" s="625"/>
      <c r="C145" s="627" t="s">
        <v>7</v>
      </c>
      <c r="D145" s="616">
        <v>213</v>
      </c>
      <c r="E145" s="616">
        <v>14</v>
      </c>
      <c r="F145" s="616">
        <v>6.6</v>
      </c>
      <c r="G145" s="616">
        <v>199</v>
      </c>
      <c r="H145" s="616">
        <v>93.4</v>
      </c>
      <c r="I145" s="616" t="s">
        <v>124</v>
      </c>
      <c r="J145" s="616" t="s">
        <v>124</v>
      </c>
      <c r="K145" s="616" t="s">
        <v>124</v>
      </c>
      <c r="L145" s="616" t="s">
        <v>124</v>
      </c>
    </row>
    <row r="146" spans="1:12">
      <c r="A146" s="1472" t="s">
        <v>585</v>
      </c>
      <c r="B146" s="623"/>
      <c r="C146" s="626" t="s">
        <v>8</v>
      </c>
      <c r="D146" s="616" t="s">
        <v>67</v>
      </c>
      <c r="E146" s="616" t="s">
        <v>67</v>
      </c>
      <c r="F146" s="616">
        <v>100</v>
      </c>
      <c r="G146" s="616" t="s">
        <v>124</v>
      </c>
      <c r="H146" s="616" t="s">
        <v>124</v>
      </c>
      <c r="I146" s="616" t="s">
        <v>124</v>
      </c>
      <c r="J146" s="616" t="s">
        <v>124</v>
      </c>
      <c r="K146" s="616" t="s">
        <v>124</v>
      </c>
      <c r="L146" s="616" t="s">
        <v>124</v>
      </c>
    </row>
    <row r="147" spans="1:12">
      <c r="A147" s="1473"/>
      <c r="B147" s="624"/>
      <c r="C147" s="626" t="s">
        <v>6</v>
      </c>
      <c r="D147" s="616" t="s">
        <v>124</v>
      </c>
      <c r="E147" s="616" t="s">
        <v>124</v>
      </c>
      <c r="F147" s="616" t="s">
        <v>124</v>
      </c>
      <c r="G147" s="616" t="s">
        <v>124</v>
      </c>
      <c r="H147" s="616" t="s">
        <v>124</v>
      </c>
      <c r="I147" s="616" t="s">
        <v>124</v>
      </c>
      <c r="J147" s="616" t="s">
        <v>124</v>
      </c>
      <c r="K147" s="616" t="s">
        <v>124</v>
      </c>
      <c r="L147" s="616" t="s">
        <v>124</v>
      </c>
    </row>
    <row r="148" spans="1:12">
      <c r="A148" s="1474"/>
      <c r="B148" s="625"/>
      <c r="C148" s="627" t="s">
        <v>7</v>
      </c>
      <c r="D148" s="616" t="s">
        <v>67</v>
      </c>
      <c r="E148" s="616" t="s">
        <v>67</v>
      </c>
      <c r="F148" s="616">
        <v>100</v>
      </c>
      <c r="G148" s="616" t="s">
        <v>124</v>
      </c>
      <c r="H148" s="616" t="s">
        <v>124</v>
      </c>
      <c r="I148" s="616" t="s">
        <v>124</v>
      </c>
      <c r="J148" s="616" t="s">
        <v>124</v>
      </c>
      <c r="K148" s="616" t="s">
        <v>124</v>
      </c>
      <c r="L148" s="616" t="s">
        <v>124</v>
      </c>
    </row>
    <row r="149" spans="1:12">
      <c r="A149" s="1472" t="s">
        <v>584</v>
      </c>
      <c r="B149" s="623"/>
      <c r="C149" s="626" t="s">
        <v>8</v>
      </c>
      <c r="D149" s="616">
        <v>18</v>
      </c>
      <c r="E149" s="616">
        <v>18</v>
      </c>
      <c r="F149" s="616">
        <v>100</v>
      </c>
      <c r="G149" s="616" t="s">
        <v>124</v>
      </c>
      <c r="H149" s="616" t="s">
        <v>124</v>
      </c>
      <c r="I149" s="616" t="s">
        <v>124</v>
      </c>
      <c r="J149" s="616" t="s">
        <v>124</v>
      </c>
      <c r="K149" s="616" t="s">
        <v>124</v>
      </c>
      <c r="L149" s="616" t="s">
        <v>124</v>
      </c>
    </row>
    <row r="150" spans="1:12">
      <c r="A150" s="1473"/>
      <c r="B150" s="624"/>
      <c r="C150" s="626" t="s">
        <v>6</v>
      </c>
      <c r="D150" s="616">
        <v>3</v>
      </c>
      <c r="E150" s="616">
        <v>3</v>
      </c>
      <c r="F150" s="616">
        <v>100</v>
      </c>
      <c r="G150" s="616" t="s">
        <v>124</v>
      </c>
      <c r="H150" s="616" t="s">
        <v>124</v>
      </c>
      <c r="I150" s="616" t="s">
        <v>124</v>
      </c>
      <c r="J150" s="616" t="s">
        <v>124</v>
      </c>
      <c r="K150" s="616" t="s">
        <v>124</v>
      </c>
      <c r="L150" s="616" t="s">
        <v>124</v>
      </c>
    </row>
    <row r="151" spans="1:12">
      <c r="A151" s="1474"/>
      <c r="B151" s="625"/>
      <c r="C151" s="627" t="s">
        <v>7</v>
      </c>
      <c r="D151" s="616">
        <v>21</v>
      </c>
      <c r="E151" s="616">
        <v>21</v>
      </c>
      <c r="F151" s="616">
        <v>100</v>
      </c>
      <c r="G151" s="616" t="s">
        <v>124</v>
      </c>
      <c r="H151" s="616" t="s">
        <v>124</v>
      </c>
      <c r="I151" s="616" t="s">
        <v>124</v>
      </c>
      <c r="J151" s="616" t="s">
        <v>124</v>
      </c>
      <c r="K151" s="616" t="s">
        <v>124</v>
      </c>
      <c r="L151" s="616" t="s">
        <v>124</v>
      </c>
    </row>
    <row r="152" spans="1:12">
      <c r="A152" s="1472" t="s">
        <v>582</v>
      </c>
      <c r="B152" s="623"/>
      <c r="C152" s="626" t="s">
        <v>8</v>
      </c>
      <c r="D152" s="616">
        <v>12</v>
      </c>
      <c r="E152" s="616">
        <v>12</v>
      </c>
      <c r="F152" s="616">
        <v>100</v>
      </c>
      <c r="G152" s="616" t="s">
        <v>124</v>
      </c>
      <c r="H152" s="616" t="s">
        <v>124</v>
      </c>
      <c r="I152" s="616" t="s">
        <v>124</v>
      </c>
      <c r="J152" s="616" t="s">
        <v>124</v>
      </c>
      <c r="K152" s="616" t="s">
        <v>124</v>
      </c>
      <c r="L152" s="616" t="s">
        <v>124</v>
      </c>
    </row>
    <row r="153" spans="1:12">
      <c r="A153" s="1473"/>
      <c r="B153" s="624"/>
      <c r="C153" s="626" t="s">
        <v>6</v>
      </c>
      <c r="D153" s="616">
        <v>3</v>
      </c>
      <c r="E153" s="616">
        <v>3</v>
      </c>
      <c r="F153" s="616">
        <v>100</v>
      </c>
      <c r="G153" s="616" t="s">
        <v>124</v>
      </c>
      <c r="H153" s="616" t="s">
        <v>124</v>
      </c>
      <c r="I153" s="616" t="s">
        <v>124</v>
      </c>
      <c r="J153" s="616" t="s">
        <v>124</v>
      </c>
      <c r="K153" s="616" t="s">
        <v>124</v>
      </c>
      <c r="L153" s="616" t="s">
        <v>124</v>
      </c>
    </row>
    <row r="154" spans="1:12">
      <c r="A154" s="1474"/>
      <c r="B154" s="625"/>
      <c r="C154" s="627" t="s">
        <v>7</v>
      </c>
      <c r="D154" s="616">
        <v>15</v>
      </c>
      <c r="E154" s="616">
        <v>15</v>
      </c>
      <c r="F154" s="616">
        <v>100</v>
      </c>
      <c r="G154" s="616" t="s">
        <v>124</v>
      </c>
      <c r="H154" s="616" t="s">
        <v>124</v>
      </c>
      <c r="I154" s="616" t="s">
        <v>124</v>
      </c>
      <c r="J154" s="616" t="s">
        <v>124</v>
      </c>
      <c r="K154" s="616" t="s">
        <v>124</v>
      </c>
      <c r="L154" s="616" t="s">
        <v>124</v>
      </c>
    </row>
    <row r="155" spans="1:12">
      <c r="A155" s="1472" t="s">
        <v>581</v>
      </c>
      <c r="B155" s="623"/>
      <c r="C155" s="626" t="s">
        <v>8</v>
      </c>
      <c r="D155" s="616">
        <v>51</v>
      </c>
      <c r="E155" s="616" t="s">
        <v>124</v>
      </c>
      <c r="F155" s="616" t="s">
        <v>124</v>
      </c>
      <c r="G155" s="616">
        <v>51</v>
      </c>
      <c r="H155" s="616">
        <v>100</v>
      </c>
      <c r="I155" s="616" t="s">
        <v>124</v>
      </c>
      <c r="J155" s="616" t="s">
        <v>124</v>
      </c>
      <c r="K155" s="616" t="s">
        <v>124</v>
      </c>
      <c r="L155" s="616" t="s">
        <v>124</v>
      </c>
    </row>
    <row r="156" spans="1:12">
      <c r="A156" s="1473"/>
      <c r="B156" s="624"/>
      <c r="C156" s="626" t="s">
        <v>6</v>
      </c>
      <c r="D156" s="616">
        <v>4</v>
      </c>
      <c r="E156" s="616" t="s">
        <v>124</v>
      </c>
      <c r="F156" s="616" t="s">
        <v>124</v>
      </c>
      <c r="G156" s="616">
        <v>4</v>
      </c>
      <c r="H156" s="616">
        <v>100</v>
      </c>
      <c r="I156" s="616" t="s">
        <v>124</v>
      </c>
      <c r="J156" s="616" t="s">
        <v>124</v>
      </c>
      <c r="K156" s="616" t="s">
        <v>124</v>
      </c>
      <c r="L156" s="616" t="s">
        <v>124</v>
      </c>
    </row>
    <row r="157" spans="1:12">
      <c r="A157" s="1474"/>
      <c r="B157" s="625"/>
      <c r="C157" s="627" t="s">
        <v>7</v>
      </c>
      <c r="D157" s="616">
        <v>55</v>
      </c>
      <c r="E157" s="616" t="s">
        <v>124</v>
      </c>
      <c r="F157" s="616" t="s">
        <v>124</v>
      </c>
      <c r="G157" s="616">
        <v>55</v>
      </c>
      <c r="H157" s="616">
        <v>100</v>
      </c>
      <c r="I157" s="616" t="s">
        <v>124</v>
      </c>
      <c r="J157" s="616" t="s">
        <v>124</v>
      </c>
      <c r="K157" s="616" t="s">
        <v>124</v>
      </c>
      <c r="L157" s="616" t="s">
        <v>124</v>
      </c>
    </row>
    <row r="158" spans="1:12">
      <c r="A158" s="1472" t="s">
        <v>580</v>
      </c>
      <c r="B158" s="623"/>
      <c r="C158" s="626" t="s">
        <v>8</v>
      </c>
      <c r="D158" s="616">
        <v>40</v>
      </c>
      <c r="E158" s="616" t="s">
        <v>124</v>
      </c>
      <c r="F158" s="616" t="s">
        <v>124</v>
      </c>
      <c r="G158" s="616">
        <v>36</v>
      </c>
      <c r="H158" s="616">
        <v>90</v>
      </c>
      <c r="I158" s="616">
        <v>4</v>
      </c>
      <c r="J158" s="616">
        <v>10</v>
      </c>
      <c r="K158" s="616" t="s">
        <v>124</v>
      </c>
      <c r="L158" s="616" t="s">
        <v>124</v>
      </c>
    </row>
    <row r="159" spans="1:12">
      <c r="A159" s="1473"/>
      <c r="B159" s="624"/>
      <c r="C159" s="626" t="s">
        <v>6</v>
      </c>
      <c r="D159" s="616" t="s">
        <v>124</v>
      </c>
      <c r="E159" s="616" t="s">
        <v>124</v>
      </c>
      <c r="F159" s="616" t="s">
        <v>124</v>
      </c>
      <c r="G159" s="616" t="s">
        <v>124</v>
      </c>
      <c r="H159" s="616" t="s">
        <v>124</v>
      </c>
      <c r="I159" s="616" t="s">
        <v>124</v>
      </c>
      <c r="J159" s="616" t="s">
        <v>124</v>
      </c>
      <c r="K159" s="616" t="s">
        <v>124</v>
      </c>
      <c r="L159" s="616" t="s">
        <v>124</v>
      </c>
    </row>
    <row r="160" spans="1:12">
      <c r="A160" s="1474"/>
      <c r="B160" s="625"/>
      <c r="C160" s="627" t="s">
        <v>7</v>
      </c>
      <c r="D160" s="616">
        <v>40</v>
      </c>
      <c r="E160" s="616" t="s">
        <v>124</v>
      </c>
      <c r="F160" s="616" t="s">
        <v>124</v>
      </c>
      <c r="G160" s="616">
        <v>36</v>
      </c>
      <c r="H160" s="616">
        <v>90</v>
      </c>
      <c r="I160" s="616">
        <v>4</v>
      </c>
      <c r="J160" s="616">
        <v>10</v>
      </c>
      <c r="K160" s="616" t="s">
        <v>124</v>
      </c>
      <c r="L160" s="616" t="s">
        <v>124</v>
      </c>
    </row>
    <row r="161" spans="1:12">
      <c r="A161" s="1472" t="s">
        <v>579</v>
      </c>
      <c r="B161" s="623"/>
      <c r="C161" s="626" t="s">
        <v>8</v>
      </c>
      <c r="D161" s="616">
        <v>40</v>
      </c>
      <c r="E161" s="616" t="s">
        <v>124</v>
      </c>
      <c r="F161" s="616" t="s">
        <v>124</v>
      </c>
      <c r="G161" s="616">
        <v>36</v>
      </c>
      <c r="H161" s="616">
        <v>90</v>
      </c>
      <c r="I161" s="616">
        <v>4</v>
      </c>
      <c r="J161" s="616">
        <v>10</v>
      </c>
      <c r="K161" s="616" t="s">
        <v>124</v>
      </c>
      <c r="L161" s="616" t="s">
        <v>124</v>
      </c>
    </row>
    <row r="162" spans="1:12">
      <c r="A162" s="1473"/>
      <c r="B162" s="624"/>
      <c r="C162" s="626" t="s">
        <v>6</v>
      </c>
      <c r="D162" s="616" t="s">
        <v>124</v>
      </c>
      <c r="E162" s="616" t="s">
        <v>124</v>
      </c>
      <c r="F162" s="616" t="s">
        <v>124</v>
      </c>
      <c r="G162" s="616" t="s">
        <v>124</v>
      </c>
      <c r="H162" s="616" t="s">
        <v>124</v>
      </c>
      <c r="I162" s="616" t="s">
        <v>124</v>
      </c>
      <c r="J162" s="616" t="s">
        <v>124</v>
      </c>
      <c r="K162" s="616" t="s">
        <v>124</v>
      </c>
      <c r="L162" s="616" t="s">
        <v>124</v>
      </c>
    </row>
    <row r="163" spans="1:12">
      <c r="A163" s="1474"/>
      <c r="B163" s="625"/>
      <c r="C163" s="627" t="s">
        <v>7</v>
      </c>
      <c r="D163" s="616">
        <v>40</v>
      </c>
      <c r="E163" s="616" t="s">
        <v>124</v>
      </c>
      <c r="F163" s="616" t="s">
        <v>124</v>
      </c>
      <c r="G163" s="616">
        <v>36</v>
      </c>
      <c r="H163" s="616">
        <v>90</v>
      </c>
      <c r="I163" s="616">
        <v>4</v>
      </c>
      <c r="J163" s="616">
        <v>10</v>
      </c>
      <c r="K163" s="616" t="s">
        <v>124</v>
      </c>
      <c r="L163" s="616" t="s">
        <v>124</v>
      </c>
    </row>
    <row r="164" spans="1:12">
      <c r="A164" s="1472" t="s">
        <v>578</v>
      </c>
      <c r="B164" s="623"/>
      <c r="C164" s="626" t="s">
        <v>8</v>
      </c>
      <c r="D164" s="616">
        <v>31</v>
      </c>
      <c r="E164" s="616" t="s">
        <v>124</v>
      </c>
      <c r="F164" s="616" t="s">
        <v>124</v>
      </c>
      <c r="G164" s="616">
        <v>31</v>
      </c>
      <c r="H164" s="616">
        <v>100</v>
      </c>
      <c r="I164" s="616" t="s">
        <v>124</v>
      </c>
      <c r="J164" s="616" t="s">
        <v>124</v>
      </c>
      <c r="K164" s="616" t="s">
        <v>124</v>
      </c>
      <c r="L164" s="616" t="s">
        <v>124</v>
      </c>
    </row>
    <row r="165" spans="1:12">
      <c r="A165" s="1473"/>
      <c r="B165" s="624"/>
      <c r="C165" s="626" t="s">
        <v>6</v>
      </c>
      <c r="D165" s="616">
        <v>7</v>
      </c>
      <c r="E165" s="616" t="s">
        <v>124</v>
      </c>
      <c r="F165" s="616" t="s">
        <v>124</v>
      </c>
      <c r="G165" s="616">
        <v>7</v>
      </c>
      <c r="H165" s="616">
        <v>100</v>
      </c>
      <c r="I165" s="616" t="s">
        <v>124</v>
      </c>
      <c r="J165" s="616" t="s">
        <v>124</v>
      </c>
      <c r="K165" s="616" t="s">
        <v>124</v>
      </c>
      <c r="L165" s="616" t="s">
        <v>124</v>
      </c>
    </row>
    <row r="166" spans="1:12">
      <c r="A166" s="1474"/>
      <c r="B166" s="625"/>
      <c r="C166" s="627" t="s">
        <v>7</v>
      </c>
      <c r="D166" s="616">
        <v>38</v>
      </c>
      <c r="E166" s="616" t="s">
        <v>124</v>
      </c>
      <c r="F166" s="616" t="s">
        <v>124</v>
      </c>
      <c r="G166" s="616">
        <v>38</v>
      </c>
      <c r="H166" s="616">
        <v>100</v>
      </c>
      <c r="I166" s="616" t="s">
        <v>124</v>
      </c>
      <c r="J166" s="616" t="s">
        <v>124</v>
      </c>
      <c r="K166" s="616" t="s">
        <v>124</v>
      </c>
      <c r="L166" s="616" t="s">
        <v>124</v>
      </c>
    </row>
    <row r="167" spans="1:12">
      <c r="A167" s="1472" t="s">
        <v>577</v>
      </c>
      <c r="B167" s="623"/>
      <c r="C167" s="626" t="s">
        <v>8</v>
      </c>
      <c r="D167" s="616">
        <v>59</v>
      </c>
      <c r="E167" s="616" t="s">
        <v>124</v>
      </c>
      <c r="F167" s="616" t="s">
        <v>124</v>
      </c>
      <c r="G167" s="616" t="s">
        <v>124</v>
      </c>
      <c r="H167" s="616" t="s">
        <v>124</v>
      </c>
      <c r="I167" s="616">
        <v>59</v>
      </c>
      <c r="J167" s="616">
        <v>100</v>
      </c>
      <c r="K167" s="616" t="s">
        <v>124</v>
      </c>
      <c r="L167" s="616" t="s">
        <v>124</v>
      </c>
    </row>
    <row r="168" spans="1:12">
      <c r="A168" s="1473"/>
      <c r="B168" s="624"/>
      <c r="C168" s="626" t="s">
        <v>6</v>
      </c>
      <c r="D168" s="616" t="s">
        <v>124</v>
      </c>
      <c r="E168" s="616" t="s">
        <v>124</v>
      </c>
      <c r="F168" s="616" t="s">
        <v>124</v>
      </c>
      <c r="G168" s="616" t="s">
        <v>124</v>
      </c>
      <c r="H168" s="616" t="s">
        <v>124</v>
      </c>
      <c r="I168" s="616" t="s">
        <v>124</v>
      </c>
      <c r="J168" s="616" t="s">
        <v>124</v>
      </c>
      <c r="K168" s="616" t="s">
        <v>124</v>
      </c>
      <c r="L168" s="616" t="s">
        <v>124</v>
      </c>
    </row>
    <row r="169" spans="1:12">
      <c r="A169" s="1474"/>
      <c r="B169" s="625"/>
      <c r="C169" s="627" t="s">
        <v>7</v>
      </c>
      <c r="D169" s="616">
        <v>59</v>
      </c>
      <c r="E169" s="616" t="s">
        <v>124</v>
      </c>
      <c r="F169" s="616" t="s">
        <v>124</v>
      </c>
      <c r="G169" s="616" t="s">
        <v>124</v>
      </c>
      <c r="H169" s="616" t="s">
        <v>124</v>
      </c>
      <c r="I169" s="616">
        <v>59</v>
      </c>
      <c r="J169" s="616">
        <v>100</v>
      </c>
      <c r="K169" s="616" t="s">
        <v>124</v>
      </c>
      <c r="L169" s="616" t="s">
        <v>124</v>
      </c>
    </row>
    <row r="170" spans="1:12">
      <c r="A170" s="1472" t="s">
        <v>574</v>
      </c>
      <c r="B170" s="623"/>
      <c r="C170" s="626" t="s">
        <v>8</v>
      </c>
      <c r="D170" s="616">
        <v>117</v>
      </c>
      <c r="E170" s="616" t="s">
        <v>124</v>
      </c>
      <c r="F170" s="616" t="s">
        <v>124</v>
      </c>
      <c r="G170" s="616" t="s">
        <v>124</v>
      </c>
      <c r="H170" s="616" t="s">
        <v>124</v>
      </c>
      <c r="I170" s="616">
        <v>15</v>
      </c>
      <c r="J170" s="616">
        <v>12.8</v>
      </c>
      <c r="K170" s="616">
        <v>102</v>
      </c>
      <c r="L170" s="616">
        <v>87.2</v>
      </c>
    </row>
    <row r="171" spans="1:12">
      <c r="A171" s="1473"/>
      <c r="B171" s="624"/>
      <c r="C171" s="626" t="s">
        <v>6</v>
      </c>
      <c r="D171" s="616">
        <v>4</v>
      </c>
      <c r="E171" s="616" t="s">
        <v>124</v>
      </c>
      <c r="F171" s="616" t="s">
        <v>124</v>
      </c>
      <c r="G171" s="616" t="s">
        <v>124</v>
      </c>
      <c r="H171" s="616" t="s">
        <v>124</v>
      </c>
      <c r="I171" s="616" t="s">
        <v>124</v>
      </c>
      <c r="J171" s="616" t="s">
        <v>124</v>
      </c>
      <c r="K171" s="616">
        <v>4</v>
      </c>
      <c r="L171" s="616">
        <v>100</v>
      </c>
    </row>
    <row r="172" spans="1:12">
      <c r="A172" s="1474"/>
      <c r="B172" s="625"/>
      <c r="C172" s="627" t="s">
        <v>7</v>
      </c>
      <c r="D172" s="616">
        <v>121</v>
      </c>
      <c r="E172" s="616" t="s">
        <v>124</v>
      </c>
      <c r="F172" s="616" t="s">
        <v>124</v>
      </c>
      <c r="G172" s="616" t="s">
        <v>124</v>
      </c>
      <c r="H172" s="616" t="s">
        <v>124</v>
      </c>
      <c r="I172" s="616">
        <v>15</v>
      </c>
      <c r="J172" s="616">
        <v>12.4</v>
      </c>
      <c r="K172" s="616">
        <v>106</v>
      </c>
      <c r="L172" s="616">
        <v>87.6</v>
      </c>
    </row>
    <row r="173" spans="1:12">
      <c r="A173" s="1472" t="s">
        <v>573</v>
      </c>
      <c r="B173" s="623"/>
      <c r="C173" s="626" t="s">
        <v>8</v>
      </c>
      <c r="D173" s="616">
        <v>91</v>
      </c>
      <c r="E173" s="616" t="s">
        <v>124</v>
      </c>
      <c r="F173" s="616" t="s">
        <v>124</v>
      </c>
      <c r="G173" s="616" t="s">
        <v>124</v>
      </c>
      <c r="H173" s="616" t="s">
        <v>124</v>
      </c>
      <c r="I173" s="616">
        <v>91</v>
      </c>
      <c r="J173" s="616">
        <v>100</v>
      </c>
      <c r="K173" s="616" t="s">
        <v>124</v>
      </c>
      <c r="L173" s="616" t="s">
        <v>124</v>
      </c>
    </row>
    <row r="174" spans="1:12">
      <c r="A174" s="1473"/>
      <c r="B174" s="624"/>
      <c r="C174" s="626" t="s">
        <v>6</v>
      </c>
      <c r="D174" s="616">
        <v>3</v>
      </c>
      <c r="E174" s="616" t="s">
        <v>124</v>
      </c>
      <c r="F174" s="616" t="s">
        <v>124</v>
      </c>
      <c r="G174" s="616" t="s">
        <v>124</v>
      </c>
      <c r="H174" s="616" t="s">
        <v>124</v>
      </c>
      <c r="I174" s="616">
        <v>3</v>
      </c>
      <c r="J174" s="616">
        <v>100</v>
      </c>
      <c r="K174" s="616" t="s">
        <v>124</v>
      </c>
      <c r="L174" s="616" t="s">
        <v>124</v>
      </c>
    </row>
    <row r="175" spans="1:12">
      <c r="A175" s="1474"/>
      <c r="B175" s="625"/>
      <c r="C175" s="627" t="s">
        <v>7</v>
      </c>
      <c r="D175" s="616">
        <v>94</v>
      </c>
      <c r="E175" s="616" t="s">
        <v>124</v>
      </c>
      <c r="F175" s="616" t="s">
        <v>124</v>
      </c>
      <c r="G175" s="616" t="s">
        <v>124</v>
      </c>
      <c r="H175" s="616" t="s">
        <v>124</v>
      </c>
      <c r="I175" s="616">
        <v>94</v>
      </c>
      <c r="J175" s="616">
        <v>100</v>
      </c>
      <c r="K175" s="616" t="s">
        <v>124</v>
      </c>
      <c r="L175" s="616" t="s">
        <v>124</v>
      </c>
    </row>
    <row r="176" spans="1:12">
      <c r="A176" s="1472" t="s">
        <v>572</v>
      </c>
      <c r="B176" s="623"/>
      <c r="C176" s="626" t="s">
        <v>8</v>
      </c>
      <c r="D176" s="616">
        <v>38</v>
      </c>
      <c r="E176" s="616" t="s">
        <v>124</v>
      </c>
      <c r="F176" s="616" t="s">
        <v>124</v>
      </c>
      <c r="G176" s="616" t="s">
        <v>124</v>
      </c>
      <c r="H176" s="616" t="s">
        <v>124</v>
      </c>
      <c r="I176" s="616">
        <v>38</v>
      </c>
      <c r="J176" s="616">
        <v>100</v>
      </c>
      <c r="K176" s="616" t="s">
        <v>124</v>
      </c>
      <c r="L176" s="616" t="s">
        <v>124</v>
      </c>
    </row>
    <row r="177" spans="1:12">
      <c r="A177" s="1473"/>
      <c r="B177" s="624"/>
      <c r="C177" s="626" t="s">
        <v>6</v>
      </c>
      <c r="D177" s="616" t="s">
        <v>67</v>
      </c>
      <c r="E177" s="616" t="s">
        <v>124</v>
      </c>
      <c r="F177" s="616" t="s">
        <v>124</v>
      </c>
      <c r="G177" s="616" t="s">
        <v>124</v>
      </c>
      <c r="H177" s="616" t="s">
        <v>124</v>
      </c>
      <c r="I177" s="616" t="s">
        <v>67</v>
      </c>
      <c r="J177" s="616">
        <v>100</v>
      </c>
      <c r="K177" s="616" t="s">
        <v>124</v>
      </c>
      <c r="L177" s="616" t="s">
        <v>124</v>
      </c>
    </row>
    <row r="178" spans="1:12">
      <c r="A178" s="1474"/>
      <c r="B178" s="625"/>
      <c r="C178" s="627" t="s">
        <v>7</v>
      </c>
      <c r="D178" s="616">
        <v>40</v>
      </c>
      <c r="E178" s="616" t="s">
        <v>124</v>
      </c>
      <c r="F178" s="616" t="s">
        <v>124</v>
      </c>
      <c r="G178" s="616" t="s">
        <v>124</v>
      </c>
      <c r="H178" s="616" t="s">
        <v>124</v>
      </c>
      <c r="I178" s="616">
        <v>40</v>
      </c>
      <c r="J178" s="616">
        <v>100</v>
      </c>
      <c r="K178" s="616" t="s">
        <v>124</v>
      </c>
      <c r="L178" s="616" t="s">
        <v>124</v>
      </c>
    </row>
    <row r="179" spans="1:12">
      <c r="A179" s="1472" t="s">
        <v>571</v>
      </c>
      <c r="B179" s="623"/>
      <c r="C179" s="626" t="s">
        <v>8</v>
      </c>
      <c r="D179" s="616">
        <v>53</v>
      </c>
      <c r="E179" s="616" t="s">
        <v>124</v>
      </c>
      <c r="F179" s="616" t="s">
        <v>124</v>
      </c>
      <c r="G179" s="616" t="s">
        <v>124</v>
      </c>
      <c r="H179" s="616" t="s">
        <v>124</v>
      </c>
      <c r="I179" s="616">
        <v>53</v>
      </c>
      <c r="J179" s="616">
        <v>100</v>
      </c>
      <c r="K179" s="616" t="s">
        <v>124</v>
      </c>
      <c r="L179" s="616" t="s">
        <v>124</v>
      </c>
    </row>
    <row r="180" spans="1:12">
      <c r="A180" s="1473"/>
      <c r="B180" s="624"/>
      <c r="C180" s="626" t="s">
        <v>6</v>
      </c>
      <c r="D180" s="616" t="s">
        <v>67</v>
      </c>
      <c r="E180" s="616" t="s">
        <v>124</v>
      </c>
      <c r="F180" s="616" t="s">
        <v>124</v>
      </c>
      <c r="G180" s="616" t="s">
        <v>124</v>
      </c>
      <c r="H180" s="616" t="s">
        <v>124</v>
      </c>
      <c r="I180" s="616" t="s">
        <v>67</v>
      </c>
      <c r="J180" s="616">
        <v>100</v>
      </c>
      <c r="K180" s="616" t="s">
        <v>124</v>
      </c>
      <c r="L180" s="616" t="s">
        <v>124</v>
      </c>
    </row>
    <row r="181" spans="1:12">
      <c r="A181" s="1475"/>
      <c r="B181" s="624"/>
      <c r="C181" s="626" t="s">
        <v>7</v>
      </c>
      <c r="D181" s="635">
        <v>54</v>
      </c>
      <c r="E181" s="635" t="s">
        <v>124</v>
      </c>
      <c r="F181" s="635" t="s">
        <v>124</v>
      </c>
      <c r="G181" s="635" t="s">
        <v>124</v>
      </c>
      <c r="H181" s="635" t="s">
        <v>124</v>
      </c>
      <c r="I181" s="635">
        <v>54</v>
      </c>
      <c r="J181" s="635">
        <v>100</v>
      </c>
      <c r="K181" s="635" t="s">
        <v>124</v>
      </c>
      <c r="L181" s="635" t="s">
        <v>124</v>
      </c>
    </row>
    <row r="182" spans="1:12">
      <c r="A182" s="1476" t="s">
        <v>549</v>
      </c>
      <c r="B182" s="1477"/>
      <c r="C182" s="1477"/>
      <c r="D182" s="1477"/>
      <c r="E182" s="1477"/>
      <c r="F182" s="1477"/>
      <c r="G182" s="1477"/>
      <c r="H182" s="1477"/>
      <c r="I182" s="1477"/>
      <c r="J182" s="1477"/>
      <c r="K182" s="1477"/>
      <c r="L182" s="1477"/>
    </row>
    <row r="183" spans="1:12">
      <c r="A183" s="1475" t="s">
        <v>586</v>
      </c>
      <c r="B183" s="623"/>
      <c r="C183" s="626" t="s">
        <v>8</v>
      </c>
      <c r="D183" s="636">
        <v>163</v>
      </c>
      <c r="E183" s="636">
        <v>6</v>
      </c>
      <c r="F183" s="636">
        <v>3.7</v>
      </c>
      <c r="G183" s="636">
        <v>147</v>
      </c>
      <c r="H183" s="636">
        <v>90.2</v>
      </c>
      <c r="I183" s="636">
        <v>10</v>
      </c>
      <c r="J183" s="636">
        <v>6.1</v>
      </c>
      <c r="K183" s="636" t="s">
        <v>124</v>
      </c>
      <c r="L183" s="636" t="s">
        <v>124</v>
      </c>
    </row>
    <row r="184" spans="1:12">
      <c r="A184" s="1473"/>
      <c r="B184" s="624"/>
      <c r="C184" s="626" t="s">
        <v>6</v>
      </c>
      <c r="D184" s="632">
        <v>11</v>
      </c>
      <c r="E184" s="632" t="s">
        <v>124</v>
      </c>
      <c r="F184" s="632" t="s">
        <v>124</v>
      </c>
      <c r="G184" s="632">
        <v>11</v>
      </c>
      <c r="H184" s="632">
        <v>100</v>
      </c>
      <c r="I184" s="632" t="s">
        <v>124</v>
      </c>
      <c r="J184" s="632" t="s">
        <v>124</v>
      </c>
      <c r="K184" s="632" t="s">
        <v>124</v>
      </c>
      <c r="L184" s="632" t="s">
        <v>124</v>
      </c>
    </row>
    <row r="185" spans="1:12">
      <c r="A185" s="1474"/>
      <c r="B185" s="624"/>
      <c r="C185" s="626" t="s">
        <v>7</v>
      </c>
      <c r="D185" s="632">
        <v>174</v>
      </c>
      <c r="E185" s="632">
        <v>6</v>
      </c>
      <c r="F185" s="632">
        <v>3.4</v>
      </c>
      <c r="G185" s="632">
        <v>158</v>
      </c>
      <c r="H185" s="632">
        <v>90.8</v>
      </c>
      <c r="I185" s="632">
        <v>10</v>
      </c>
      <c r="J185" s="632">
        <v>5.7</v>
      </c>
      <c r="K185" s="632" t="s">
        <v>124</v>
      </c>
      <c r="L185" s="632" t="s">
        <v>124</v>
      </c>
    </row>
    <row r="186" spans="1:12">
      <c r="A186" s="1472" t="s">
        <v>585</v>
      </c>
      <c r="B186" s="623"/>
      <c r="C186" s="626" t="s">
        <v>8</v>
      </c>
      <c r="D186" s="632">
        <v>3</v>
      </c>
      <c r="E186" s="632">
        <v>3</v>
      </c>
      <c r="F186" s="632">
        <v>100</v>
      </c>
      <c r="G186" s="632" t="s">
        <v>124</v>
      </c>
      <c r="H186" s="632" t="s">
        <v>124</v>
      </c>
      <c r="I186" s="632" t="s">
        <v>124</v>
      </c>
      <c r="J186" s="632" t="s">
        <v>124</v>
      </c>
      <c r="K186" s="632" t="s">
        <v>124</v>
      </c>
      <c r="L186" s="632" t="s">
        <v>124</v>
      </c>
    </row>
    <row r="187" spans="1:12">
      <c r="A187" s="1473"/>
      <c r="B187" s="624"/>
      <c r="C187" s="626" t="s">
        <v>6</v>
      </c>
      <c r="D187" s="632">
        <v>3</v>
      </c>
      <c r="E187" s="632">
        <v>3</v>
      </c>
      <c r="F187" s="632">
        <v>100</v>
      </c>
      <c r="G187" s="632" t="s">
        <v>124</v>
      </c>
      <c r="H187" s="632" t="s">
        <v>124</v>
      </c>
      <c r="I187" s="632" t="s">
        <v>124</v>
      </c>
      <c r="J187" s="632" t="s">
        <v>124</v>
      </c>
      <c r="K187" s="632" t="s">
        <v>124</v>
      </c>
      <c r="L187" s="632" t="s">
        <v>124</v>
      </c>
    </row>
    <row r="188" spans="1:12">
      <c r="A188" s="1474"/>
      <c r="B188" s="624"/>
      <c r="C188" s="626" t="s">
        <v>7</v>
      </c>
      <c r="D188" s="632">
        <v>6</v>
      </c>
      <c r="E188" s="632">
        <v>6</v>
      </c>
      <c r="F188" s="632">
        <v>100</v>
      </c>
      <c r="G188" s="632" t="s">
        <v>124</v>
      </c>
      <c r="H188" s="632" t="s">
        <v>124</v>
      </c>
      <c r="I188" s="632" t="s">
        <v>124</v>
      </c>
      <c r="J188" s="632" t="s">
        <v>124</v>
      </c>
      <c r="K188" s="632" t="s">
        <v>124</v>
      </c>
      <c r="L188" s="632" t="s">
        <v>124</v>
      </c>
    </row>
    <row r="189" spans="1:12">
      <c r="A189" s="1472" t="s">
        <v>584</v>
      </c>
      <c r="B189" s="623"/>
      <c r="C189" s="626" t="s">
        <v>8</v>
      </c>
      <c r="D189" s="632">
        <v>12</v>
      </c>
      <c r="E189" s="632">
        <v>12</v>
      </c>
      <c r="F189" s="632">
        <v>100</v>
      </c>
      <c r="G189" s="632" t="s">
        <v>124</v>
      </c>
      <c r="H189" s="632" t="s">
        <v>124</v>
      </c>
      <c r="I189" s="632" t="s">
        <v>124</v>
      </c>
      <c r="J189" s="632" t="s">
        <v>124</v>
      </c>
      <c r="K189" s="632" t="s">
        <v>124</v>
      </c>
      <c r="L189" s="632" t="s">
        <v>124</v>
      </c>
    </row>
    <row r="190" spans="1:12">
      <c r="A190" s="1473"/>
      <c r="B190" s="624"/>
      <c r="C190" s="626" t="s">
        <v>6</v>
      </c>
      <c r="D190" s="632" t="s">
        <v>67</v>
      </c>
      <c r="E190" s="632" t="s">
        <v>67</v>
      </c>
      <c r="F190" s="632">
        <v>100</v>
      </c>
      <c r="G190" s="632" t="s">
        <v>124</v>
      </c>
      <c r="H190" s="632" t="s">
        <v>124</v>
      </c>
      <c r="I190" s="632" t="s">
        <v>124</v>
      </c>
      <c r="J190" s="632" t="s">
        <v>124</v>
      </c>
      <c r="K190" s="632" t="s">
        <v>124</v>
      </c>
      <c r="L190" s="632" t="s">
        <v>124</v>
      </c>
    </row>
    <row r="191" spans="1:12">
      <c r="A191" s="1474"/>
      <c r="B191" s="625"/>
      <c r="C191" s="627" t="s">
        <v>7</v>
      </c>
      <c r="D191" s="632">
        <v>14</v>
      </c>
      <c r="E191" s="632">
        <v>14</v>
      </c>
      <c r="F191" s="632">
        <v>100</v>
      </c>
      <c r="G191" s="632" t="s">
        <v>124</v>
      </c>
      <c r="H191" s="632" t="s">
        <v>124</v>
      </c>
      <c r="I191" s="632" t="s">
        <v>124</v>
      </c>
      <c r="J191" s="632" t="s">
        <v>124</v>
      </c>
      <c r="K191" s="632" t="s">
        <v>124</v>
      </c>
      <c r="L191" s="632" t="s">
        <v>124</v>
      </c>
    </row>
    <row r="192" spans="1:12">
      <c r="A192" s="1472" t="s">
        <v>581</v>
      </c>
      <c r="B192" s="623"/>
      <c r="C192" s="626" t="s">
        <v>8</v>
      </c>
      <c r="D192" s="632">
        <v>57</v>
      </c>
      <c r="E192" s="632" t="s">
        <v>124</v>
      </c>
      <c r="F192" s="632" t="s">
        <v>124</v>
      </c>
      <c r="G192" s="632">
        <v>57</v>
      </c>
      <c r="H192" s="632">
        <v>100</v>
      </c>
      <c r="I192" s="632" t="s">
        <v>124</v>
      </c>
      <c r="J192" s="632" t="s">
        <v>124</v>
      </c>
      <c r="K192" s="632" t="s">
        <v>124</v>
      </c>
      <c r="L192" s="632" t="s">
        <v>124</v>
      </c>
    </row>
    <row r="193" spans="1:12">
      <c r="A193" s="1473"/>
      <c r="B193" s="624"/>
      <c r="C193" s="626" t="s">
        <v>6</v>
      </c>
      <c r="D193" s="632">
        <v>6</v>
      </c>
      <c r="E193" s="632" t="s">
        <v>124</v>
      </c>
      <c r="F193" s="632" t="s">
        <v>124</v>
      </c>
      <c r="G193" s="632">
        <v>6</v>
      </c>
      <c r="H193" s="632">
        <v>100</v>
      </c>
      <c r="I193" s="632" t="s">
        <v>124</v>
      </c>
      <c r="J193" s="632" t="s">
        <v>124</v>
      </c>
      <c r="K193" s="632" t="s">
        <v>124</v>
      </c>
      <c r="L193" s="632" t="s">
        <v>124</v>
      </c>
    </row>
    <row r="194" spans="1:12">
      <c r="A194" s="1474"/>
      <c r="B194" s="625"/>
      <c r="C194" s="627" t="s">
        <v>7</v>
      </c>
      <c r="D194" s="632">
        <v>63</v>
      </c>
      <c r="E194" s="632" t="s">
        <v>124</v>
      </c>
      <c r="F194" s="632" t="s">
        <v>124</v>
      </c>
      <c r="G194" s="632">
        <v>63</v>
      </c>
      <c r="H194" s="632">
        <v>100</v>
      </c>
      <c r="I194" s="632" t="s">
        <v>124</v>
      </c>
      <c r="J194" s="632" t="s">
        <v>124</v>
      </c>
      <c r="K194" s="632" t="s">
        <v>124</v>
      </c>
      <c r="L194" s="632" t="s">
        <v>124</v>
      </c>
    </row>
    <row r="195" spans="1:12">
      <c r="A195" s="624"/>
      <c r="B195" s="623"/>
      <c r="C195" s="626" t="s">
        <v>8</v>
      </c>
      <c r="D195" s="632">
        <v>27</v>
      </c>
      <c r="E195" s="632" t="s">
        <v>124</v>
      </c>
      <c r="F195" s="632" t="s">
        <v>124</v>
      </c>
      <c r="G195" s="632">
        <v>22</v>
      </c>
      <c r="H195" s="632">
        <v>81.5</v>
      </c>
      <c r="I195" s="632">
        <v>5</v>
      </c>
      <c r="J195" s="632">
        <v>18.5</v>
      </c>
      <c r="K195" s="632" t="s">
        <v>124</v>
      </c>
      <c r="L195" s="632" t="s">
        <v>124</v>
      </c>
    </row>
    <row r="196" spans="1:12">
      <c r="A196" s="624"/>
      <c r="B196" s="624"/>
      <c r="C196" s="626" t="s">
        <v>6</v>
      </c>
      <c r="D196" s="632" t="s">
        <v>67</v>
      </c>
      <c r="E196" s="632" t="s">
        <v>124</v>
      </c>
      <c r="F196" s="632" t="s">
        <v>124</v>
      </c>
      <c r="G196" s="632" t="s">
        <v>67</v>
      </c>
      <c r="H196" s="632">
        <v>100</v>
      </c>
      <c r="I196" s="632" t="s">
        <v>124</v>
      </c>
      <c r="J196" s="632" t="s">
        <v>124</v>
      </c>
      <c r="K196" s="632" t="s">
        <v>124</v>
      </c>
      <c r="L196" s="632" t="s">
        <v>124</v>
      </c>
    </row>
    <row r="197" spans="1:12">
      <c r="A197" s="624"/>
      <c r="B197" s="624"/>
      <c r="C197" s="626" t="s">
        <v>7</v>
      </c>
      <c r="D197" s="632">
        <v>28</v>
      </c>
      <c r="E197" s="632" t="s">
        <v>124</v>
      </c>
      <c r="F197" s="632" t="s">
        <v>124</v>
      </c>
      <c r="G197" s="632">
        <v>23</v>
      </c>
      <c r="H197" s="632">
        <v>82.1</v>
      </c>
      <c r="I197" s="632">
        <v>5</v>
      </c>
      <c r="J197" s="632">
        <v>17.899999999999999</v>
      </c>
      <c r="K197" s="632" t="s">
        <v>124</v>
      </c>
      <c r="L197" s="632" t="s">
        <v>124</v>
      </c>
    </row>
    <row r="198" spans="1:12" ht="14.45" customHeight="1">
      <c r="A198" s="1472" t="s">
        <v>579</v>
      </c>
      <c r="B198" s="623"/>
      <c r="C198" s="626" t="s">
        <v>8</v>
      </c>
      <c r="D198" s="632">
        <v>27</v>
      </c>
      <c r="E198" s="632" t="s">
        <v>124</v>
      </c>
      <c r="F198" s="632" t="s">
        <v>124</v>
      </c>
      <c r="G198" s="632">
        <v>22</v>
      </c>
      <c r="H198" s="632">
        <v>81.5</v>
      </c>
      <c r="I198" s="632">
        <v>5</v>
      </c>
      <c r="J198" s="632">
        <v>18.5</v>
      </c>
      <c r="K198" s="632" t="s">
        <v>124</v>
      </c>
      <c r="L198" s="632" t="s">
        <v>124</v>
      </c>
    </row>
    <row r="199" spans="1:12">
      <c r="A199" s="1473"/>
      <c r="B199" s="624"/>
      <c r="C199" s="626" t="s">
        <v>6</v>
      </c>
      <c r="D199" s="632" t="s">
        <v>67</v>
      </c>
      <c r="E199" s="632" t="s">
        <v>124</v>
      </c>
      <c r="F199" s="632" t="s">
        <v>124</v>
      </c>
      <c r="G199" s="632" t="s">
        <v>67</v>
      </c>
      <c r="H199" s="632">
        <v>100</v>
      </c>
      <c r="I199" s="632" t="s">
        <v>124</v>
      </c>
      <c r="J199" s="632" t="s">
        <v>124</v>
      </c>
      <c r="K199" s="632" t="s">
        <v>124</v>
      </c>
      <c r="L199" s="632" t="s">
        <v>124</v>
      </c>
    </row>
    <row r="200" spans="1:12">
      <c r="A200" s="1474"/>
      <c r="B200" s="625"/>
      <c r="C200" s="627" t="s">
        <v>7</v>
      </c>
      <c r="D200" s="632">
        <v>28</v>
      </c>
      <c r="E200" s="632" t="s">
        <v>124</v>
      </c>
      <c r="F200" s="632" t="s">
        <v>124</v>
      </c>
      <c r="G200" s="632">
        <v>23</v>
      </c>
      <c r="H200" s="632">
        <v>82.1</v>
      </c>
      <c r="I200" s="632">
        <v>5</v>
      </c>
      <c r="J200" s="632">
        <v>17.899999999999999</v>
      </c>
      <c r="K200" s="632" t="s">
        <v>124</v>
      </c>
      <c r="L200" s="632" t="s">
        <v>124</v>
      </c>
    </row>
    <row r="201" spans="1:12">
      <c r="A201" s="1472" t="s">
        <v>578</v>
      </c>
      <c r="B201" s="623"/>
      <c r="C201" s="626" t="s">
        <v>8</v>
      </c>
      <c r="D201" s="632">
        <v>38</v>
      </c>
      <c r="E201" s="632" t="s">
        <v>124</v>
      </c>
      <c r="F201" s="632" t="s">
        <v>124</v>
      </c>
      <c r="G201" s="632">
        <v>38</v>
      </c>
      <c r="H201" s="632">
        <v>100</v>
      </c>
      <c r="I201" s="632" t="s">
        <v>124</v>
      </c>
      <c r="J201" s="632" t="s">
        <v>124</v>
      </c>
      <c r="K201" s="632" t="s">
        <v>124</v>
      </c>
      <c r="L201" s="632" t="s">
        <v>124</v>
      </c>
    </row>
    <row r="202" spans="1:12">
      <c r="A202" s="1473"/>
      <c r="B202" s="624"/>
      <c r="C202" s="626" t="s">
        <v>6</v>
      </c>
      <c r="D202" s="632">
        <v>9</v>
      </c>
      <c r="E202" s="632" t="s">
        <v>124</v>
      </c>
      <c r="F202" s="632" t="s">
        <v>124</v>
      </c>
      <c r="G202" s="632">
        <v>9</v>
      </c>
      <c r="H202" s="632">
        <v>100</v>
      </c>
      <c r="I202" s="632" t="s">
        <v>124</v>
      </c>
      <c r="J202" s="632" t="s">
        <v>124</v>
      </c>
      <c r="K202" s="632" t="s">
        <v>124</v>
      </c>
      <c r="L202" s="632" t="s">
        <v>124</v>
      </c>
    </row>
    <row r="203" spans="1:12">
      <c r="A203" s="1474"/>
      <c r="B203" s="625"/>
      <c r="C203" s="627" t="s">
        <v>7</v>
      </c>
      <c r="D203" s="632">
        <v>47</v>
      </c>
      <c r="E203" s="632" t="s">
        <v>124</v>
      </c>
      <c r="F203" s="632" t="s">
        <v>124</v>
      </c>
      <c r="G203" s="632">
        <v>47</v>
      </c>
      <c r="H203" s="632">
        <v>100</v>
      </c>
      <c r="I203" s="632" t="s">
        <v>124</v>
      </c>
      <c r="J203" s="632" t="s">
        <v>124</v>
      </c>
      <c r="K203" s="632" t="s">
        <v>124</v>
      </c>
      <c r="L203" s="632" t="s">
        <v>124</v>
      </c>
    </row>
    <row r="204" spans="1:12">
      <c r="A204" s="1472" t="s">
        <v>577</v>
      </c>
      <c r="B204" s="623"/>
      <c r="C204" s="626" t="s">
        <v>8</v>
      </c>
      <c r="D204" s="632">
        <v>66</v>
      </c>
      <c r="E204" s="632" t="s">
        <v>124</v>
      </c>
      <c r="F204" s="632" t="s">
        <v>124</v>
      </c>
      <c r="G204" s="632" t="s">
        <v>124</v>
      </c>
      <c r="H204" s="632" t="s">
        <v>124</v>
      </c>
      <c r="I204" s="632">
        <v>66</v>
      </c>
      <c r="J204" s="632">
        <v>100</v>
      </c>
      <c r="K204" s="632" t="s">
        <v>124</v>
      </c>
      <c r="L204" s="632" t="s">
        <v>124</v>
      </c>
    </row>
    <row r="205" spans="1:12">
      <c r="A205" s="1473"/>
      <c r="B205" s="624"/>
      <c r="C205" s="626" t="s">
        <v>6</v>
      </c>
      <c r="D205" s="632" t="s">
        <v>67</v>
      </c>
      <c r="E205" s="632" t="s">
        <v>124</v>
      </c>
      <c r="F205" s="632" t="s">
        <v>124</v>
      </c>
      <c r="G205" s="632" t="s">
        <v>124</v>
      </c>
      <c r="H205" s="632" t="s">
        <v>124</v>
      </c>
      <c r="I205" s="632" t="s">
        <v>67</v>
      </c>
      <c r="J205" s="632">
        <v>100</v>
      </c>
      <c r="K205" s="632" t="s">
        <v>124</v>
      </c>
      <c r="L205" s="632" t="s">
        <v>124</v>
      </c>
    </row>
    <row r="206" spans="1:12">
      <c r="A206" s="1474"/>
      <c r="B206" s="625"/>
      <c r="C206" s="627" t="s">
        <v>7</v>
      </c>
      <c r="D206" s="632">
        <v>67</v>
      </c>
      <c r="E206" s="632" t="s">
        <v>124</v>
      </c>
      <c r="F206" s="632" t="s">
        <v>124</v>
      </c>
      <c r="G206" s="632" t="s">
        <v>124</v>
      </c>
      <c r="H206" s="632" t="s">
        <v>124</v>
      </c>
      <c r="I206" s="632">
        <v>67</v>
      </c>
      <c r="J206" s="632">
        <v>100</v>
      </c>
      <c r="K206" s="632" t="s">
        <v>124</v>
      </c>
      <c r="L206" s="632" t="s">
        <v>124</v>
      </c>
    </row>
    <row r="207" spans="1:12">
      <c r="A207" s="1472" t="s">
        <v>574</v>
      </c>
      <c r="B207" s="623"/>
      <c r="C207" s="626" t="s">
        <v>8</v>
      </c>
      <c r="D207" s="632">
        <v>72</v>
      </c>
      <c r="E207" s="632" t="s">
        <v>124</v>
      </c>
      <c r="F207" s="632" t="s">
        <v>124</v>
      </c>
      <c r="G207" s="632" t="s">
        <v>124</v>
      </c>
      <c r="H207" s="632" t="s">
        <v>124</v>
      </c>
      <c r="I207" s="632">
        <v>11</v>
      </c>
      <c r="J207" s="632">
        <v>15.3</v>
      </c>
      <c r="K207" s="632">
        <v>61</v>
      </c>
      <c r="L207" s="632">
        <v>84.7</v>
      </c>
    </row>
    <row r="208" spans="1:12">
      <c r="A208" s="1473"/>
      <c r="B208" s="624"/>
      <c r="C208" s="626" t="s">
        <v>6</v>
      </c>
      <c r="D208" s="632" t="s">
        <v>67</v>
      </c>
      <c r="E208" s="632" t="s">
        <v>124</v>
      </c>
      <c r="F208" s="632" t="s">
        <v>124</v>
      </c>
      <c r="G208" s="632" t="s">
        <v>124</v>
      </c>
      <c r="H208" s="632" t="s">
        <v>124</v>
      </c>
      <c r="I208" s="632" t="s">
        <v>67</v>
      </c>
      <c r="J208" s="632">
        <v>50</v>
      </c>
      <c r="K208" s="632" t="s">
        <v>67</v>
      </c>
      <c r="L208" s="632">
        <v>50</v>
      </c>
    </row>
    <row r="209" spans="1:12">
      <c r="A209" s="1474"/>
      <c r="B209" s="625"/>
      <c r="C209" s="627" t="s">
        <v>7</v>
      </c>
      <c r="D209" s="632">
        <v>74</v>
      </c>
      <c r="E209" s="632" t="s">
        <v>124</v>
      </c>
      <c r="F209" s="632" t="s">
        <v>124</v>
      </c>
      <c r="G209" s="632" t="s">
        <v>124</v>
      </c>
      <c r="H209" s="632" t="s">
        <v>124</v>
      </c>
      <c r="I209" s="632">
        <v>12</v>
      </c>
      <c r="J209" s="632">
        <v>16.2</v>
      </c>
      <c r="K209" s="632">
        <v>62</v>
      </c>
      <c r="L209" s="632">
        <v>83.8</v>
      </c>
    </row>
    <row r="210" spans="1:12">
      <c r="A210" s="1472" t="s">
        <v>573</v>
      </c>
      <c r="B210" s="623"/>
      <c r="C210" s="626" t="s">
        <v>8</v>
      </c>
      <c r="D210" s="632">
        <v>119</v>
      </c>
      <c r="E210" s="632" t="s">
        <v>124</v>
      </c>
      <c r="F210" s="632" t="s">
        <v>124</v>
      </c>
      <c r="G210" s="632" t="s">
        <v>124</v>
      </c>
      <c r="H210" s="632" t="s">
        <v>124</v>
      </c>
      <c r="I210" s="632">
        <v>119</v>
      </c>
      <c r="J210" s="632">
        <v>100</v>
      </c>
      <c r="K210" s="632" t="s">
        <v>124</v>
      </c>
      <c r="L210" s="632" t="s">
        <v>124</v>
      </c>
    </row>
    <row r="211" spans="1:12">
      <c r="A211" s="1473"/>
      <c r="B211" s="624"/>
      <c r="C211" s="626" t="s">
        <v>6</v>
      </c>
      <c r="D211" s="632">
        <v>5</v>
      </c>
      <c r="E211" s="632" t="s">
        <v>124</v>
      </c>
      <c r="F211" s="632" t="s">
        <v>124</v>
      </c>
      <c r="G211" s="632" t="s">
        <v>124</v>
      </c>
      <c r="H211" s="632" t="s">
        <v>124</v>
      </c>
      <c r="I211" s="632">
        <v>5</v>
      </c>
      <c r="J211" s="632">
        <v>100</v>
      </c>
      <c r="K211" s="632" t="s">
        <v>124</v>
      </c>
      <c r="L211" s="632" t="s">
        <v>124</v>
      </c>
    </row>
    <row r="212" spans="1:12">
      <c r="A212" s="1474"/>
      <c r="B212" s="625"/>
      <c r="C212" s="627" t="s">
        <v>7</v>
      </c>
      <c r="D212" s="632">
        <v>124</v>
      </c>
      <c r="E212" s="632" t="s">
        <v>124</v>
      </c>
      <c r="F212" s="632" t="s">
        <v>124</v>
      </c>
      <c r="G212" s="632" t="s">
        <v>124</v>
      </c>
      <c r="H212" s="632" t="s">
        <v>124</v>
      </c>
      <c r="I212" s="632">
        <v>124</v>
      </c>
      <c r="J212" s="632">
        <v>100</v>
      </c>
      <c r="K212" s="632" t="s">
        <v>124</v>
      </c>
      <c r="L212" s="632" t="s">
        <v>124</v>
      </c>
    </row>
    <row r="213" spans="1:12">
      <c r="A213" s="1472" t="s">
        <v>572</v>
      </c>
      <c r="B213" s="623"/>
      <c r="C213" s="626" t="s">
        <v>8</v>
      </c>
      <c r="D213" s="632">
        <v>59</v>
      </c>
      <c r="E213" s="632" t="s">
        <v>124</v>
      </c>
      <c r="F213" s="632" t="s">
        <v>124</v>
      </c>
      <c r="G213" s="632" t="s">
        <v>124</v>
      </c>
      <c r="H213" s="632" t="s">
        <v>124</v>
      </c>
      <c r="I213" s="632">
        <v>59</v>
      </c>
      <c r="J213" s="632">
        <v>100</v>
      </c>
      <c r="K213" s="632" t="s">
        <v>124</v>
      </c>
      <c r="L213" s="632" t="s">
        <v>124</v>
      </c>
    </row>
    <row r="214" spans="1:12">
      <c r="A214" s="1473"/>
      <c r="B214" s="624"/>
      <c r="C214" s="626" t="s">
        <v>6</v>
      </c>
      <c r="D214" s="632" t="s">
        <v>124</v>
      </c>
      <c r="E214" s="632" t="s">
        <v>124</v>
      </c>
      <c r="F214" s="632" t="s">
        <v>124</v>
      </c>
      <c r="G214" s="632" t="s">
        <v>124</v>
      </c>
      <c r="H214" s="632" t="s">
        <v>124</v>
      </c>
      <c r="I214" s="632" t="s">
        <v>124</v>
      </c>
      <c r="J214" s="632" t="s">
        <v>124</v>
      </c>
      <c r="K214" s="632" t="s">
        <v>124</v>
      </c>
      <c r="L214" s="632" t="s">
        <v>124</v>
      </c>
    </row>
    <row r="215" spans="1:12">
      <c r="A215" s="1474"/>
      <c r="B215" s="625"/>
      <c r="C215" s="627" t="s">
        <v>7</v>
      </c>
      <c r="D215" s="632">
        <v>59</v>
      </c>
      <c r="E215" s="632" t="s">
        <v>124</v>
      </c>
      <c r="F215" s="632" t="s">
        <v>124</v>
      </c>
      <c r="G215" s="632" t="s">
        <v>124</v>
      </c>
      <c r="H215" s="632" t="s">
        <v>124</v>
      </c>
      <c r="I215" s="632">
        <v>59</v>
      </c>
      <c r="J215" s="632">
        <v>100</v>
      </c>
      <c r="K215" s="632" t="s">
        <v>124</v>
      </c>
      <c r="L215" s="632" t="s">
        <v>124</v>
      </c>
    </row>
    <row r="216" spans="1:12">
      <c r="A216" s="1472" t="s">
        <v>571</v>
      </c>
      <c r="B216" s="623"/>
      <c r="C216" s="626" t="s">
        <v>8</v>
      </c>
      <c r="D216" s="632">
        <v>60</v>
      </c>
      <c r="E216" s="632" t="s">
        <v>124</v>
      </c>
      <c r="F216" s="632" t="s">
        <v>124</v>
      </c>
      <c r="G216" s="632" t="s">
        <v>124</v>
      </c>
      <c r="H216" s="632" t="s">
        <v>124</v>
      </c>
      <c r="I216" s="632">
        <v>60</v>
      </c>
      <c r="J216" s="632">
        <v>100</v>
      </c>
      <c r="K216" s="632" t="s">
        <v>124</v>
      </c>
      <c r="L216" s="632" t="s">
        <v>124</v>
      </c>
    </row>
    <row r="217" spans="1:12">
      <c r="A217" s="1473"/>
      <c r="B217" s="624"/>
      <c r="C217" s="626" t="s">
        <v>6</v>
      </c>
      <c r="D217" s="632">
        <v>5</v>
      </c>
      <c r="E217" s="632" t="s">
        <v>124</v>
      </c>
      <c r="F217" s="632" t="s">
        <v>124</v>
      </c>
      <c r="G217" s="632" t="s">
        <v>124</v>
      </c>
      <c r="H217" s="632" t="s">
        <v>124</v>
      </c>
      <c r="I217" s="632">
        <v>5</v>
      </c>
      <c r="J217" s="632">
        <v>100</v>
      </c>
      <c r="K217" s="632" t="s">
        <v>124</v>
      </c>
      <c r="L217" s="632" t="s">
        <v>124</v>
      </c>
    </row>
    <row r="218" spans="1:12">
      <c r="A218" s="1475"/>
      <c r="B218" s="624"/>
      <c r="C218" s="626" t="s">
        <v>7</v>
      </c>
      <c r="D218" s="633">
        <v>65</v>
      </c>
      <c r="E218" s="633" t="s">
        <v>124</v>
      </c>
      <c r="F218" s="633" t="s">
        <v>124</v>
      </c>
      <c r="G218" s="633" t="s">
        <v>124</v>
      </c>
      <c r="H218" s="633" t="s">
        <v>124</v>
      </c>
      <c r="I218" s="633">
        <v>65</v>
      </c>
      <c r="J218" s="633">
        <v>100</v>
      </c>
      <c r="K218" s="633" t="s">
        <v>124</v>
      </c>
      <c r="L218" s="633" t="s">
        <v>124</v>
      </c>
    </row>
    <row r="219" spans="1:12">
      <c r="A219" s="1476" t="s">
        <v>548</v>
      </c>
      <c r="B219" s="1477"/>
      <c r="C219" s="1477"/>
      <c r="D219" s="1477"/>
      <c r="E219" s="1477"/>
      <c r="F219" s="1477"/>
      <c r="G219" s="1477"/>
      <c r="H219" s="1477"/>
      <c r="I219" s="1477"/>
      <c r="J219" s="1477"/>
      <c r="K219" s="1477"/>
      <c r="L219" s="1477"/>
    </row>
    <row r="220" spans="1:12">
      <c r="A220" s="1475" t="s">
        <v>586</v>
      </c>
      <c r="B220" s="623" t="s">
        <v>7</v>
      </c>
      <c r="C220" s="626" t="s">
        <v>8</v>
      </c>
      <c r="D220" s="634">
        <v>193</v>
      </c>
      <c r="E220" s="634">
        <v>19</v>
      </c>
      <c r="F220" s="634">
        <v>9.8000000000000007</v>
      </c>
      <c r="G220" s="634">
        <v>174</v>
      </c>
      <c r="H220" s="634">
        <v>90.2</v>
      </c>
      <c r="I220" s="634" t="s">
        <v>124</v>
      </c>
      <c r="J220" s="634" t="s">
        <v>124</v>
      </c>
      <c r="K220" s="634" t="s">
        <v>124</v>
      </c>
      <c r="L220" s="634" t="s">
        <v>124</v>
      </c>
    </row>
    <row r="221" spans="1:12">
      <c r="A221" s="1473"/>
      <c r="B221" s="624"/>
      <c r="C221" s="626" t="s">
        <v>6</v>
      </c>
      <c r="D221" s="616">
        <v>12</v>
      </c>
      <c r="E221" s="616" t="s">
        <v>67</v>
      </c>
      <c r="F221" s="616">
        <v>8.3000000000000007</v>
      </c>
      <c r="G221" s="616">
        <v>11</v>
      </c>
      <c r="H221" s="616">
        <v>91.7</v>
      </c>
      <c r="I221" s="616" t="s">
        <v>124</v>
      </c>
      <c r="J221" s="616" t="s">
        <v>124</v>
      </c>
      <c r="K221" s="616" t="s">
        <v>124</v>
      </c>
      <c r="L221" s="616" t="s">
        <v>124</v>
      </c>
    </row>
    <row r="222" spans="1:12">
      <c r="A222" s="1474"/>
      <c r="B222" s="625"/>
      <c r="C222" s="627" t="s">
        <v>7</v>
      </c>
      <c r="D222" s="616">
        <v>205</v>
      </c>
      <c r="E222" s="616">
        <v>20</v>
      </c>
      <c r="F222" s="616">
        <v>9.8000000000000007</v>
      </c>
      <c r="G222" s="616">
        <v>185</v>
      </c>
      <c r="H222" s="616">
        <v>90.2</v>
      </c>
      <c r="I222" s="616" t="s">
        <v>124</v>
      </c>
      <c r="J222" s="616" t="s">
        <v>124</v>
      </c>
      <c r="K222" s="616" t="s">
        <v>124</v>
      </c>
      <c r="L222" s="616" t="s">
        <v>124</v>
      </c>
    </row>
    <row r="223" spans="1:12">
      <c r="A223" s="1472" t="s">
        <v>585</v>
      </c>
      <c r="B223" s="623" t="s">
        <v>7</v>
      </c>
      <c r="C223" s="626" t="s">
        <v>8</v>
      </c>
      <c r="D223" s="616">
        <v>7</v>
      </c>
      <c r="E223" s="616">
        <v>7</v>
      </c>
      <c r="F223" s="616">
        <v>100</v>
      </c>
      <c r="G223" s="616" t="s">
        <v>124</v>
      </c>
      <c r="H223" s="616" t="s">
        <v>124</v>
      </c>
      <c r="I223" s="616" t="s">
        <v>124</v>
      </c>
      <c r="J223" s="616" t="s">
        <v>124</v>
      </c>
      <c r="K223" s="616" t="s">
        <v>124</v>
      </c>
      <c r="L223" s="616" t="s">
        <v>124</v>
      </c>
    </row>
    <row r="224" spans="1:12">
      <c r="A224" s="1473"/>
      <c r="B224" s="624"/>
      <c r="C224" s="626" t="s">
        <v>6</v>
      </c>
      <c r="D224" s="616" t="s">
        <v>124</v>
      </c>
      <c r="E224" s="616" t="s">
        <v>124</v>
      </c>
      <c r="F224" s="616" t="s">
        <v>124</v>
      </c>
      <c r="G224" s="616" t="s">
        <v>124</v>
      </c>
      <c r="H224" s="616" t="s">
        <v>124</v>
      </c>
      <c r="I224" s="616" t="s">
        <v>124</v>
      </c>
      <c r="J224" s="616" t="s">
        <v>124</v>
      </c>
      <c r="K224" s="616" t="s">
        <v>124</v>
      </c>
      <c r="L224" s="616" t="s">
        <v>124</v>
      </c>
    </row>
    <row r="225" spans="1:12">
      <c r="A225" s="1474"/>
      <c r="B225" s="625"/>
      <c r="C225" s="627" t="s">
        <v>7</v>
      </c>
      <c r="D225" s="616">
        <v>7</v>
      </c>
      <c r="E225" s="616">
        <v>7</v>
      </c>
      <c r="F225" s="616">
        <v>100</v>
      </c>
      <c r="G225" s="616" t="s">
        <v>124</v>
      </c>
      <c r="H225" s="616" t="s">
        <v>124</v>
      </c>
      <c r="I225" s="616" t="s">
        <v>124</v>
      </c>
      <c r="J225" s="616" t="s">
        <v>124</v>
      </c>
      <c r="K225" s="616" t="s">
        <v>124</v>
      </c>
      <c r="L225" s="616" t="s">
        <v>124</v>
      </c>
    </row>
    <row r="226" spans="1:12">
      <c r="A226" s="1472" t="s">
        <v>584</v>
      </c>
      <c r="B226" s="623" t="s">
        <v>7</v>
      </c>
      <c r="C226" s="626" t="s">
        <v>8</v>
      </c>
      <c r="D226" s="616">
        <v>11</v>
      </c>
      <c r="E226" s="616">
        <v>11</v>
      </c>
      <c r="F226" s="616">
        <v>100</v>
      </c>
      <c r="G226" s="616" t="s">
        <v>124</v>
      </c>
      <c r="H226" s="616" t="s">
        <v>124</v>
      </c>
      <c r="I226" s="616" t="s">
        <v>124</v>
      </c>
      <c r="J226" s="616" t="s">
        <v>124</v>
      </c>
      <c r="K226" s="616" t="s">
        <v>124</v>
      </c>
      <c r="L226" s="616" t="s">
        <v>124</v>
      </c>
    </row>
    <row r="227" spans="1:12">
      <c r="A227" s="1473"/>
      <c r="B227" s="624"/>
      <c r="C227" s="626" t="s">
        <v>6</v>
      </c>
      <c r="D227" s="616" t="s">
        <v>124</v>
      </c>
      <c r="E227" s="616" t="s">
        <v>124</v>
      </c>
      <c r="F227" s="616" t="s">
        <v>124</v>
      </c>
      <c r="G227" s="616" t="s">
        <v>124</v>
      </c>
      <c r="H227" s="616" t="s">
        <v>124</v>
      </c>
      <c r="I227" s="616" t="s">
        <v>124</v>
      </c>
      <c r="J227" s="616" t="s">
        <v>124</v>
      </c>
      <c r="K227" s="616" t="s">
        <v>124</v>
      </c>
      <c r="L227" s="616" t="s">
        <v>124</v>
      </c>
    </row>
    <row r="228" spans="1:12">
      <c r="A228" s="1474"/>
      <c r="B228" s="625"/>
      <c r="C228" s="627" t="s">
        <v>7</v>
      </c>
      <c r="D228" s="616">
        <v>11</v>
      </c>
      <c r="E228" s="616">
        <v>11</v>
      </c>
      <c r="F228" s="616">
        <v>100</v>
      </c>
      <c r="G228" s="616" t="s">
        <v>124</v>
      </c>
      <c r="H228" s="616" t="s">
        <v>124</v>
      </c>
      <c r="I228" s="616" t="s">
        <v>124</v>
      </c>
      <c r="J228" s="616" t="s">
        <v>124</v>
      </c>
      <c r="K228" s="616" t="s">
        <v>124</v>
      </c>
      <c r="L228" s="616" t="s">
        <v>124</v>
      </c>
    </row>
    <row r="229" spans="1:12">
      <c r="A229" s="1472" t="s">
        <v>583</v>
      </c>
      <c r="B229" s="623" t="s">
        <v>7</v>
      </c>
      <c r="C229" s="626" t="s">
        <v>8</v>
      </c>
      <c r="D229" s="616" t="s">
        <v>67</v>
      </c>
      <c r="E229" s="616" t="s">
        <v>67</v>
      </c>
      <c r="F229" s="616">
        <v>100</v>
      </c>
      <c r="G229" s="616" t="s">
        <v>124</v>
      </c>
      <c r="H229" s="616" t="s">
        <v>124</v>
      </c>
      <c r="I229" s="616" t="s">
        <v>124</v>
      </c>
      <c r="J229" s="616" t="s">
        <v>124</v>
      </c>
      <c r="K229" s="616" t="s">
        <v>124</v>
      </c>
      <c r="L229" s="616" t="s">
        <v>124</v>
      </c>
    </row>
    <row r="230" spans="1:12">
      <c r="A230" s="1473"/>
      <c r="B230" s="624"/>
      <c r="C230" s="626" t="s">
        <v>6</v>
      </c>
      <c r="D230" s="616" t="s">
        <v>124</v>
      </c>
      <c r="E230" s="616" t="s">
        <v>124</v>
      </c>
      <c r="F230" s="616" t="s">
        <v>124</v>
      </c>
      <c r="G230" s="616" t="s">
        <v>124</v>
      </c>
      <c r="H230" s="616" t="s">
        <v>124</v>
      </c>
      <c r="I230" s="616" t="s">
        <v>124</v>
      </c>
      <c r="J230" s="616" t="s">
        <v>124</v>
      </c>
      <c r="K230" s="616" t="s">
        <v>124</v>
      </c>
      <c r="L230" s="616" t="s">
        <v>124</v>
      </c>
    </row>
    <row r="231" spans="1:12">
      <c r="A231" s="1474"/>
      <c r="B231" s="625"/>
      <c r="C231" s="627" t="s">
        <v>7</v>
      </c>
      <c r="D231" s="616" t="s">
        <v>67</v>
      </c>
      <c r="E231" s="616" t="s">
        <v>67</v>
      </c>
      <c r="F231" s="616">
        <v>100</v>
      </c>
      <c r="G231" s="616" t="s">
        <v>124</v>
      </c>
      <c r="H231" s="616" t="s">
        <v>124</v>
      </c>
      <c r="I231" s="616" t="s">
        <v>124</v>
      </c>
      <c r="J231" s="616" t="s">
        <v>124</v>
      </c>
      <c r="K231" s="616" t="s">
        <v>124</v>
      </c>
      <c r="L231" s="616" t="s">
        <v>124</v>
      </c>
    </row>
    <row r="232" spans="1:12">
      <c r="A232" s="1472" t="s">
        <v>581</v>
      </c>
      <c r="B232" s="623"/>
      <c r="C232" s="626" t="s">
        <v>8</v>
      </c>
      <c r="D232" s="616">
        <v>52</v>
      </c>
      <c r="E232" s="616" t="s">
        <v>124</v>
      </c>
      <c r="F232" s="616" t="s">
        <v>124</v>
      </c>
      <c r="G232" s="616">
        <v>52</v>
      </c>
      <c r="H232" s="616">
        <v>100</v>
      </c>
      <c r="I232" s="616" t="s">
        <v>124</v>
      </c>
      <c r="J232" s="616" t="s">
        <v>124</v>
      </c>
      <c r="K232" s="616" t="s">
        <v>124</v>
      </c>
      <c r="L232" s="616" t="s">
        <v>124</v>
      </c>
    </row>
    <row r="233" spans="1:12">
      <c r="A233" s="1473"/>
      <c r="B233" s="624"/>
      <c r="C233" s="626" t="s">
        <v>6</v>
      </c>
      <c r="D233" s="616" t="s">
        <v>67</v>
      </c>
      <c r="E233" s="616" t="s">
        <v>124</v>
      </c>
      <c r="F233" s="616" t="s">
        <v>124</v>
      </c>
      <c r="G233" s="616" t="s">
        <v>67</v>
      </c>
      <c r="H233" s="616">
        <v>100</v>
      </c>
      <c r="I233" s="616" t="s">
        <v>124</v>
      </c>
      <c r="J233" s="616" t="s">
        <v>124</v>
      </c>
      <c r="K233" s="616" t="s">
        <v>124</v>
      </c>
      <c r="L233" s="616" t="s">
        <v>124</v>
      </c>
    </row>
    <row r="234" spans="1:12">
      <c r="A234" s="1474"/>
      <c r="B234" s="625"/>
      <c r="C234" s="627" t="s">
        <v>7</v>
      </c>
      <c r="D234" s="616">
        <v>54</v>
      </c>
      <c r="E234" s="616" t="s">
        <v>124</v>
      </c>
      <c r="F234" s="616" t="s">
        <v>124</v>
      </c>
      <c r="G234" s="616">
        <v>54</v>
      </c>
      <c r="H234" s="616">
        <v>100</v>
      </c>
      <c r="I234" s="616" t="s">
        <v>124</v>
      </c>
      <c r="J234" s="616" t="s">
        <v>124</v>
      </c>
      <c r="K234" s="616" t="s">
        <v>124</v>
      </c>
      <c r="L234" s="616" t="s">
        <v>124</v>
      </c>
    </row>
    <row r="235" spans="1:12">
      <c r="A235" s="1472" t="s">
        <v>580</v>
      </c>
      <c r="B235" s="623"/>
      <c r="C235" s="626" t="s">
        <v>8</v>
      </c>
      <c r="D235" s="616">
        <v>48</v>
      </c>
      <c r="E235" s="616" t="s">
        <v>124</v>
      </c>
      <c r="F235" s="616" t="s">
        <v>124</v>
      </c>
      <c r="G235" s="616">
        <v>48</v>
      </c>
      <c r="H235" s="616">
        <v>100</v>
      </c>
      <c r="I235" s="616" t="s">
        <v>124</v>
      </c>
      <c r="J235" s="616" t="s">
        <v>124</v>
      </c>
      <c r="K235" s="616" t="s">
        <v>124</v>
      </c>
      <c r="L235" s="616" t="s">
        <v>124</v>
      </c>
    </row>
    <row r="236" spans="1:12">
      <c r="A236" s="1473"/>
      <c r="B236" s="624"/>
      <c r="C236" s="626" t="s">
        <v>6</v>
      </c>
      <c r="D236" s="616">
        <v>3</v>
      </c>
      <c r="E236" s="616" t="s">
        <v>124</v>
      </c>
      <c r="F236" s="616" t="s">
        <v>124</v>
      </c>
      <c r="G236" s="616">
        <v>3</v>
      </c>
      <c r="H236" s="616">
        <v>100</v>
      </c>
      <c r="I236" s="616" t="s">
        <v>124</v>
      </c>
      <c r="J236" s="616" t="s">
        <v>124</v>
      </c>
      <c r="K236" s="616" t="s">
        <v>124</v>
      </c>
      <c r="L236" s="616" t="s">
        <v>124</v>
      </c>
    </row>
    <row r="237" spans="1:12">
      <c r="A237" s="1474"/>
      <c r="B237" s="625"/>
      <c r="C237" s="627" t="s">
        <v>7</v>
      </c>
      <c r="D237" s="616">
        <v>51</v>
      </c>
      <c r="E237" s="616" t="s">
        <v>124</v>
      </c>
      <c r="F237" s="616" t="s">
        <v>124</v>
      </c>
      <c r="G237" s="616">
        <v>51</v>
      </c>
      <c r="H237" s="616">
        <v>100</v>
      </c>
      <c r="I237" s="616" t="s">
        <v>124</v>
      </c>
      <c r="J237" s="616" t="s">
        <v>124</v>
      </c>
      <c r="K237" s="616" t="s">
        <v>124</v>
      </c>
      <c r="L237" s="616" t="s">
        <v>124</v>
      </c>
    </row>
    <row r="238" spans="1:12">
      <c r="A238" s="1472" t="s">
        <v>579</v>
      </c>
      <c r="B238" s="623"/>
      <c r="C238" s="626" t="s">
        <v>8</v>
      </c>
      <c r="D238" s="616">
        <v>48</v>
      </c>
      <c r="E238" s="616" t="s">
        <v>124</v>
      </c>
      <c r="F238" s="616" t="s">
        <v>124</v>
      </c>
      <c r="G238" s="616">
        <v>48</v>
      </c>
      <c r="H238" s="616">
        <v>100</v>
      </c>
      <c r="I238" s="616" t="s">
        <v>124</v>
      </c>
      <c r="J238" s="616" t="s">
        <v>124</v>
      </c>
      <c r="K238" s="616" t="s">
        <v>124</v>
      </c>
      <c r="L238" s="616" t="s">
        <v>124</v>
      </c>
    </row>
    <row r="239" spans="1:12">
      <c r="A239" s="1473"/>
      <c r="B239" s="624"/>
      <c r="C239" s="626" t="s">
        <v>6</v>
      </c>
      <c r="D239" s="616">
        <v>3</v>
      </c>
      <c r="E239" s="616" t="s">
        <v>124</v>
      </c>
      <c r="F239" s="616" t="s">
        <v>124</v>
      </c>
      <c r="G239" s="616">
        <v>3</v>
      </c>
      <c r="H239" s="616">
        <v>100</v>
      </c>
      <c r="I239" s="616" t="s">
        <v>124</v>
      </c>
      <c r="J239" s="616" t="s">
        <v>124</v>
      </c>
      <c r="K239" s="616" t="s">
        <v>124</v>
      </c>
      <c r="L239" s="616" t="s">
        <v>124</v>
      </c>
    </row>
    <row r="240" spans="1:12">
      <c r="A240" s="1474"/>
      <c r="B240" s="625"/>
      <c r="C240" s="627" t="s">
        <v>7</v>
      </c>
      <c r="D240" s="616">
        <v>51</v>
      </c>
      <c r="E240" s="616" t="s">
        <v>124</v>
      </c>
      <c r="F240" s="616" t="s">
        <v>124</v>
      </c>
      <c r="G240" s="616">
        <v>51</v>
      </c>
      <c r="H240" s="616">
        <v>100</v>
      </c>
      <c r="I240" s="616" t="s">
        <v>124</v>
      </c>
      <c r="J240" s="616" t="s">
        <v>124</v>
      </c>
      <c r="K240" s="616" t="s">
        <v>124</v>
      </c>
      <c r="L240" s="616" t="s">
        <v>124</v>
      </c>
    </row>
    <row r="241" spans="1:12">
      <c r="A241" s="1472" t="s">
        <v>578</v>
      </c>
      <c r="B241" s="623"/>
      <c r="C241" s="626" t="s">
        <v>8</v>
      </c>
      <c r="D241" s="616">
        <v>36</v>
      </c>
      <c r="E241" s="616" t="s">
        <v>124</v>
      </c>
      <c r="F241" s="616" t="s">
        <v>124</v>
      </c>
      <c r="G241" s="616">
        <v>36</v>
      </c>
      <c r="H241" s="616">
        <v>100</v>
      </c>
      <c r="I241" s="616" t="s">
        <v>124</v>
      </c>
      <c r="J241" s="616" t="s">
        <v>124</v>
      </c>
      <c r="K241" s="616" t="s">
        <v>124</v>
      </c>
      <c r="L241" s="616" t="s">
        <v>124</v>
      </c>
    </row>
    <row r="242" spans="1:12">
      <c r="A242" s="1473"/>
      <c r="B242" s="624"/>
      <c r="C242" s="626" t="s">
        <v>6</v>
      </c>
      <c r="D242" s="616">
        <v>3</v>
      </c>
      <c r="E242" s="616" t="s">
        <v>124</v>
      </c>
      <c r="F242" s="616" t="s">
        <v>124</v>
      </c>
      <c r="G242" s="616">
        <v>3</v>
      </c>
      <c r="H242" s="616">
        <v>100</v>
      </c>
      <c r="I242" s="616" t="s">
        <v>124</v>
      </c>
      <c r="J242" s="616" t="s">
        <v>124</v>
      </c>
      <c r="K242" s="616" t="s">
        <v>124</v>
      </c>
      <c r="L242" s="616" t="s">
        <v>124</v>
      </c>
    </row>
    <row r="243" spans="1:12">
      <c r="A243" s="1474"/>
      <c r="B243" s="625"/>
      <c r="C243" s="627" t="s">
        <v>7</v>
      </c>
      <c r="D243" s="616">
        <v>39</v>
      </c>
      <c r="E243" s="616" t="s">
        <v>124</v>
      </c>
      <c r="F243" s="616" t="s">
        <v>124</v>
      </c>
      <c r="G243" s="616">
        <v>39</v>
      </c>
      <c r="H243" s="616">
        <v>100</v>
      </c>
      <c r="I243" s="616" t="s">
        <v>124</v>
      </c>
      <c r="J243" s="616" t="s">
        <v>124</v>
      </c>
      <c r="K243" s="616" t="s">
        <v>124</v>
      </c>
      <c r="L243" s="616" t="s">
        <v>124</v>
      </c>
    </row>
    <row r="244" spans="1:12">
      <c r="A244" s="1472" t="s">
        <v>577</v>
      </c>
      <c r="B244" s="623"/>
      <c r="C244" s="626" t="s">
        <v>8</v>
      </c>
      <c r="D244" s="616">
        <v>47</v>
      </c>
      <c r="E244" s="616" t="s">
        <v>124</v>
      </c>
      <c r="F244" s="616" t="s">
        <v>124</v>
      </c>
      <c r="G244" s="616" t="s">
        <v>124</v>
      </c>
      <c r="H244" s="616" t="s">
        <v>124</v>
      </c>
      <c r="I244" s="616">
        <v>47</v>
      </c>
      <c r="J244" s="616">
        <v>100</v>
      </c>
      <c r="K244" s="616" t="s">
        <v>124</v>
      </c>
      <c r="L244" s="616" t="s">
        <v>124</v>
      </c>
    </row>
    <row r="245" spans="1:12">
      <c r="A245" s="1473"/>
      <c r="B245" s="624"/>
      <c r="C245" s="626" t="s">
        <v>6</v>
      </c>
      <c r="D245" s="616">
        <v>3</v>
      </c>
      <c r="E245" s="616" t="s">
        <v>124</v>
      </c>
      <c r="F245" s="616" t="s">
        <v>124</v>
      </c>
      <c r="G245" s="616" t="s">
        <v>124</v>
      </c>
      <c r="H245" s="616" t="s">
        <v>124</v>
      </c>
      <c r="I245" s="616">
        <v>3</v>
      </c>
      <c r="J245" s="616">
        <v>100</v>
      </c>
      <c r="K245" s="616" t="s">
        <v>124</v>
      </c>
      <c r="L245" s="616" t="s">
        <v>124</v>
      </c>
    </row>
    <row r="246" spans="1:12">
      <c r="A246" s="1474"/>
      <c r="B246" s="625"/>
      <c r="C246" s="627" t="s">
        <v>7</v>
      </c>
      <c r="D246" s="616">
        <v>50</v>
      </c>
      <c r="E246" s="616" t="s">
        <v>124</v>
      </c>
      <c r="F246" s="616" t="s">
        <v>124</v>
      </c>
      <c r="G246" s="616" t="s">
        <v>124</v>
      </c>
      <c r="H246" s="616" t="s">
        <v>124</v>
      </c>
      <c r="I246" s="616">
        <v>50</v>
      </c>
      <c r="J246" s="616">
        <v>100</v>
      </c>
      <c r="K246" s="616" t="s">
        <v>124</v>
      </c>
      <c r="L246" s="616" t="s">
        <v>124</v>
      </c>
    </row>
    <row r="247" spans="1:12">
      <c r="A247" s="1472" t="s">
        <v>574</v>
      </c>
      <c r="B247" s="623"/>
      <c r="C247" s="626" t="s">
        <v>8</v>
      </c>
      <c r="D247" s="616">
        <v>92</v>
      </c>
      <c r="E247" s="616" t="s">
        <v>124</v>
      </c>
      <c r="F247" s="616" t="s">
        <v>124</v>
      </c>
      <c r="G247" s="616" t="s">
        <v>124</v>
      </c>
      <c r="H247" s="616" t="s">
        <v>124</v>
      </c>
      <c r="I247" s="616">
        <v>6</v>
      </c>
      <c r="J247" s="616">
        <v>6.5</v>
      </c>
      <c r="K247" s="616">
        <v>86</v>
      </c>
      <c r="L247" s="616">
        <v>93.5</v>
      </c>
    </row>
    <row r="248" spans="1:12">
      <c r="A248" s="1473"/>
      <c r="B248" s="624"/>
      <c r="C248" s="626" t="s">
        <v>6</v>
      </c>
      <c r="D248" s="616" t="s">
        <v>67</v>
      </c>
      <c r="E248" s="616" t="s">
        <v>124</v>
      </c>
      <c r="F248" s="616" t="s">
        <v>124</v>
      </c>
      <c r="G248" s="616" t="s">
        <v>124</v>
      </c>
      <c r="H248" s="616" t="s">
        <v>124</v>
      </c>
      <c r="I248" s="616" t="s">
        <v>124</v>
      </c>
      <c r="J248" s="616" t="s">
        <v>124</v>
      </c>
      <c r="K248" s="616" t="s">
        <v>67</v>
      </c>
      <c r="L248" s="616">
        <v>100</v>
      </c>
    </row>
    <row r="249" spans="1:12">
      <c r="A249" s="1474"/>
      <c r="B249" s="625"/>
      <c r="C249" s="627" t="s">
        <v>7</v>
      </c>
      <c r="D249" s="616">
        <v>93</v>
      </c>
      <c r="E249" s="616" t="s">
        <v>124</v>
      </c>
      <c r="F249" s="616" t="s">
        <v>124</v>
      </c>
      <c r="G249" s="616" t="s">
        <v>124</v>
      </c>
      <c r="H249" s="616" t="s">
        <v>124</v>
      </c>
      <c r="I249" s="616">
        <v>6</v>
      </c>
      <c r="J249" s="616">
        <v>6.5</v>
      </c>
      <c r="K249" s="616">
        <v>87</v>
      </c>
      <c r="L249" s="616">
        <v>93.5</v>
      </c>
    </row>
    <row r="250" spans="1:12">
      <c r="A250" s="1472" t="s">
        <v>573</v>
      </c>
      <c r="B250" s="623"/>
      <c r="C250" s="626" t="s">
        <v>8</v>
      </c>
      <c r="D250" s="616">
        <v>126</v>
      </c>
      <c r="E250" s="616" t="s">
        <v>124</v>
      </c>
      <c r="F250" s="616" t="s">
        <v>124</v>
      </c>
      <c r="G250" s="616" t="s">
        <v>124</v>
      </c>
      <c r="H250" s="616" t="s">
        <v>124</v>
      </c>
      <c r="I250" s="616">
        <v>126</v>
      </c>
      <c r="J250" s="616">
        <v>100</v>
      </c>
      <c r="K250" s="616" t="s">
        <v>124</v>
      </c>
      <c r="L250" s="616" t="s">
        <v>124</v>
      </c>
    </row>
    <row r="251" spans="1:12">
      <c r="A251" s="1473"/>
      <c r="B251" s="624"/>
      <c r="C251" s="626" t="s">
        <v>6</v>
      </c>
      <c r="D251" s="616">
        <v>7</v>
      </c>
      <c r="E251" s="616" t="s">
        <v>124</v>
      </c>
      <c r="F251" s="616" t="s">
        <v>124</v>
      </c>
      <c r="G251" s="616" t="s">
        <v>124</v>
      </c>
      <c r="H251" s="616" t="s">
        <v>124</v>
      </c>
      <c r="I251" s="616">
        <v>7</v>
      </c>
      <c r="J251" s="616">
        <v>100</v>
      </c>
      <c r="K251" s="616" t="s">
        <v>124</v>
      </c>
      <c r="L251" s="616" t="s">
        <v>124</v>
      </c>
    </row>
    <row r="252" spans="1:12">
      <c r="A252" s="1474"/>
      <c r="B252" s="625"/>
      <c r="C252" s="627" t="s">
        <v>7</v>
      </c>
      <c r="D252" s="616">
        <v>133</v>
      </c>
      <c r="E252" s="616" t="s">
        <v>124</v>
      </c>
      <c r="F252" s="616" t="s">
        <v>124</v>
      </c>
      <c r="G252" s="616" t="s">
        <v>124</v>
      </c>
      <c r="H252" s="616" t="s">
        <v>124</v>
      </c>
      <c r="I252" s="616">
        <v>133</v>
      </c>
      <c r="J252" s="616">
        <v>100</v>
      </c>
      <c r="K252" s="616" t="s">
        <v>124</v>
      </c>
      <c r="L252" s="616" t="s">
        <v>124</v>
      </c>
    </row>
    <row r="253" spans="1:12">
      <c r="A253" s="1472" t="s">
        <v>572</v>
      </c>
      <c r="B253" s="623"/>
      <c r="C253" s="626" t="s">
        <v>8</v>
      </c>
      <c r="D253" s="616">
        <v>54</v>
      </c>
      <c r="E253" s="616" t="s">
        <v>124</v>
      </c>
      <c r="F253" s="616" t="s">
        <v>124</v>
      </c>
      <c r="G253" s="616" t="s">
        <v>124</v>
      </c>
      <c r="H253" s="616" t="s">
        <v>124</v>
      </c>
      <c r="I253" s="616">
        <v>54</v>
      </c>
      <c r="J253" s="616">
        <v>100</v>
      </c>
      <c r="K253" s="616" t="s">
        <v>124</v>
      </c>
      <c r="L253" s="616" t="s">
        <v>124</v>
      </c>
    </row>
    <row r="254" spans="1:12">
      <c r="A254" s="1473"/>
      <c r="B254" s="624"/>
      <c r="C254" s="626" t="s">
        <v>6</v>
      </c>
      <c r="D254" s="616">
        <v>4</v>
      </c>
      <c r="E254" s="616" t="s">
        <v>124</v>
      </c>
      <c r="F254" s="616" t="s">
        <v>124</v>
      </c>
      <c r="G254" s="616" t="s">
        <v>124</v>
      </c>
      <c r="H254" s="616" t="s">
        <v>124</v>
      </c>
      <c r="I254" s="616">
        <v>4</v>
      </c>
      <c r="J254" s="616">
        <v>100</v>
      </c>
      <c r="K254" s="616" t="s">
        <v>124</v>
      </c>
      <c r="L254" s="616" t="s">
        <v>124</v>
      </c>
    </row>
    <row r="255" spans="1:12">
      <c r="A255" s="1474"/>
      <c r="B255" s="625"/>
      <c r="C255" s="627" t="s">
        <v>7</v>
      </c>
      <c r="D255" s="616">
        <v>58</v>
      </c>
      <c r="E255" s="616" t="s">
        <v>124</v>
      </c>
      <c r="F255" s="616" t="s">
        <v>124</v>
      </c>
      <c r="G255" s="616" t="s">
        <v>124</v>
      </c>
      <c r="H255" s="616" t="s">
        <v>124</v>
      </c>
      <c r="I255" s="616">
        <v>58</v>
      </c>
      <c r="J255" s="616">
        <v>100</v>
      </c>
      <c r="K255" s="616" t="s">
        <v>124</v>
      </c>
      <c r="L255" s="616" t="s">
        <v>124</v>
      </c>
    </row>
    <row r="256" spans="1:12">
      <c r="A256" s="1472" t="s">
        <v>571</v>
      </c>
      <c r="B256" s="623"/>
      <c r="C256" s="626" t="s">
        <v>8</v>
      </c>
      <c r="D256" s="616">
        <v>72</v>
      </c>
      <c r="E256" s="616" t="s">
        <v>124</v>
      </c>
      <c r="F256" s="616" t="s">
        <v>124</v>
      </c>
      <c r="G256" s="616" t="s">
        <v>124</v>
      </c>
      <c r="H256" s="616" t="s">
        <v>124</v>
      </c>
      <c r="I256" s="616">
        <v>72</v>
      </c>
      <c r="J256" s="616">
        <v>100</v>
      </c>
      <c r="K256" s="616" t="s">
        <v>124</v>
      </c>
      <c r="L256" s="616" t="s">
        <v>124</v>
      </c>
    </row>
    <row r="257" spans="1:12">
      <c r="A257" s="1473"/>
      <c r="B257" s="624"/>
      <c r="C257" s="626" t="s">
        <v>6</v>
      </c>
      <c r="D257" s="616">
        <v>3</v>
      </c>
      <c r="E257" s="616" t="s">
        <v>124</v>
      </c>
      <c r="F257" s="616" t="s">
        <v>124</v>
      </c>
      <c r="G257" s="616" t="s">
        <v>124</v>
      </c>
      <c r="H257" s="616" t="s">
        <v>124</v>
      </c>
      <c r="I257" s="616">
        <v>3</v>
      </c>
      <c r="J257" s="616">
        <v>100</v>
      </c>
      <c r="K257" s="616" t="s">
        <v>124</v>
      </c>
      <c r="L257" s="616" t="s">
        <v>124</v>
      </c>
    </row>
    <row r="258" spans="1:12">
      <c r="A258" s="1475"/>
      <c r="B258" s="624"/>
      <c r="C258" s="626" t="s">
        <v>7</v>
      </c>
      <c r="D258" s="635">
        <v>75</v>
      </c>
      <c r="E258" s="635" t="s">
        <v>124</v>
      </c>
      <c r="F258" s="635" t="s">
        <v>124</v>
      </c>
      <c r="G258" s="635" t="s">
        <v>124</v>
      </c>
      <c r="H258" s="635" t="s">
        <v>124</v>
      </c>
      <c r="I258" s="635">
        <v>75</v>
      </c>
      <c r="J258" s="635">
        <v>100</v>
      </c>
      <c r="K258" s="635" t="s">
        <v>124</v>
      </c>
      <c r="L258" s="635" t="s">
        <v>124</v>
      </c>
    </row>
    <row r="259" spans="1:12">
      <c r="A259" s="1476" t="s">
        <v>547</v>
      </c>
      <c r="B259" s="1477"/>
      <c r="C259" s="1477"/>
      <c r="D259" s="1477"/>
      <c r="E259" s="1477"/>
      <c r="F259" s="1477"/>
      <c r="G259" s="1477"/>
      <c r="H259" s="1477"/>
      <c r="I259" s="1477"/>
      <c r="J259" s="1477"/>
      <c r="K259" s="1477"/>
      <c r="L259" s="1477"/>
    </row>
    <row r="260" spans="1:12">
      <c r="A260" s="1475" t="s">
        <v>586</v>
      </c>
      <c r="B260" s="623"/>
      <c r="C260" s="626" t="s">
        <v>8</v>
      </c>
      <c r="D260" s="616">
        <v>240</v>
      </c>
      <c r="E260" s="616">
        <v>30</v>
      </c>
      <c r="F260" s="616">
        <v>12.5</v>
      </c>
      <c r="G260" s="616">
        <v>209</v>
      </c>
      <c r="H260" s="616">
        <v>87.1</v>
      </c>
      <c r="I260" s="616" t="s">
        <v>67</v>
      </c>
      <c r="J260" s="616">
        <v>0.4</v>
      </c>
      <c r="K260" s="616" t="s">
        <v>124</v>
      </c>
      <c r="L260" s="616" t="s">
        <v>124</v>
      </c>
    </row>
    <row r="261" spans="1:12">
      <c r="A261" s="1473"/>
      <c r="B261" s="624"/>
      <c r="C261" s="626" t="s">
        <v>6</v>
      </c>
      <c r="D261" s="616">
        <v>13</v>
      </c>
      <c r="E261" s="616" t="s">
        <v>67</v>
      </c>
      <c r="F261" s="616">
        <v>15.4</v>
      </c>
      <c r="G261" s="616">
        <v>11</v>
      </c>
      <c r="H261" s="616">
        <v>84.6</v>
      </c>
      <c r="I261" s="616" t="s">
        <v>124</v>
      </c>
      <c r="J261" s="616" t="s">
        <v>124</v>
      </c>
      <c r="K261" s="616" t="s">
        <v>124</v>
      </c>
      <c r="L261" s="616" t="s">
        <v>124</v>
      </c>
    </row>
    <row r="262" spans="1:12">
      <c r="A262" s="1474"/>
      <c r="B262" s="625"/>
      <c r="C262" s="627" t="s">
        <v>7</v>
      </c>
      <c r="D262" s="616">
        <v>253</v>
      </c>
      <c r="E262" s="616">
        <v>32</v>
      </c>
      <c r="F262" s="616">
        <v>12.6</v>
      </c>
      <c r="G262" s="616">
        <v>220</v>
      </c>
      <c r="H262" s="616">
        <v>87</v>
      </c>
      <c r="I262" s="616" t="s">
        <v>67</v>
      </c>
      <c r="J262" s="616">
        <v>0.4</v>
      </c>
      <c r="K262" s="616" t="s">
        <v>124</v>
      </c>
      <c r="L262" s="616" t="s">
        <v>124</v>
      </c>
    </row>
    <row r="263" spans="1:12">
      <c r="A263" s="1472" t="s">
        <v>585</v>
      </c>
      <c r="B263" s="623"/>
      <c r="C263" s="626" t="s">
        <v>8</v>
      </c>
      <c r="D263" s="616">
        <v>7</v>
      </c>
      <c r="E263" s="616">
        <v>7</v>
      </c>
      <c r="F263" s="616">
        <v>100</v>
      </c>
      <c r="G263" s="616" t="s">
        <v>124</v>
      </c>
      <c r="H263" s="616" t="s">
        <v>124</v>
      </c>
      <c r="I263" s="616" t="s">
        <v>124</v>
      </c>
      <c r="J263" s="616" t="s">
        <v>124</v>
      </c>
      <c r="K263" s="616" t="s">
        <v>124</v>
      </c>
      <c r="L263" s="616" t="s">
        <v>124</v>
      </c>
    </row>
    <row r="264" spans="1:12">
      <c r="A264" s="1473"/>
      <c r="B264" s="624"/>
      <c r="C264" s="626" t="s">
        <v>6</v>
      </c>
      <c r="D264" s="616" t="s">
        <v>124</v>
      </c>
      <c r="E264" s="616" t="s">
        <v>124</v>
      </c>
      <c r="F264" s="616" t="s">
        <v>124</v>
      </c>
      <c r="G264" s="616" t="s">
        <v>124</v>
      </c>
      <c r="H264" s="616" t="s">
        <v>124</v>
      </c>
      <c r="I264" s="616" t="s">
        <v>124</v>
      </c>
      <c r="J264" s="616" t="s">
        <v>124</v>
      </c>
      <c r="K264" s="616" t="s">
        <v>124</v>
      </c>
      <c r="L264" s="616" t="s">
        <v>124</v>
      </c>
    </row>
    <row r="265" spans="1:12">
      <c r="A265" s="1474"/>
      <c r="B265" s="625"/>
      <c r="C265" s="627" t="s">
        <v>7</v>
      </c>
      <c r="D265" s="616">
        <v>7</v>
      </c>
      <c r="E265" s="616">
        <v>7</v>
      </c>
      <c r="F265" s="616">
        <v>100</v>
      </c>
      <c r="G265" s="616" t="s">
        <v>124</v>
      </c>
      <c r="H265" s="616" t="s">
        <v>124</v>
      </c>
      <c r="I265" s="616" t="s">
        <v>124</v>
      </c>
      <c r="J265" s="616" t="s">
        <v>124</v>
      </c>
      <c r="K265" s="616" t="s">
        <v>124</v>
      </c>
      <c r="L265" s="616" t="s">
        <v>124</v>
      </c>
    </row>
    <row r="266" spans="1:12">
      <c r="A266" s="1472" t="s">
        <v>583</v>
      </c>
      <c r="B266" s="623"/>
      <c r="C266" s="626" t="s">
        <v>8</v>
      </c>
      <c r="D266" s="616">
        <v>4</v>
      </c>
      <c r="E266" s="616">
        <v>4</v>
      </c>
      <c r="F266" s="616">
        <v>100</v>
      </c>
      <c r="G266" s="616" t="s">
        <v>124</v>
      </c>
      <c r="H266" s="616" t="s">
        <v>124</v>
      </c>
      <c r="I266" s="616" t="s">
        <v>124</v>
      </c>
      <c r="J266" s="616" t="s">
        <v>124</v>
      </c>
      <c r="K266" s="616" t="s">
        <v>124</v>
      </c>
      <c r="L266" s="616" t="s">
        <v>124</v>
      </c>
    </row>
    <row r="267" spans="1:12">
      <c r="A267" s="1473"/>
      <c r="B267" s="624"/>
      <c r="C267" s="626" t="s">
        <v>6</v>
      </c>
      <c r="D267" s="616" t="s">
        <v>67</v>
      </c>
      <c r="E267" s="616" t="s">
        <v>67</v>
      </c>
      <c r="F267" s="616">
        <v>100</v>
      </c>
      <c r="G267" s="616" t="s">
        <v>124</v>
      </c>
      <c r="H267" s="616" t="s">
        <v>124</v>
      </c>
      <c r="I267" s="616" t="s">
        <v>124</v>
      </c>
      <c r="J267" s="616" t="s">
        <v>124</v>
      </c>
      <c r="K267" s="616" t="s">
        <v>124</v>
      </c>
      <c r="L267" s="616" t="s">
        <v>124</v>
      </c>
    </row>
    <row r="268" spans="1:12">
      <c r="A268" s="1474"/>
      <c r="B268" s="625"/>
      <c r="C268" s="627" t="s">
        <v>7</v>
      </c>
      <c r="D268" s="616">
        <v>5</v>
      </c>
      <c r="E268" s="616">
        <v>5</v>
      </c>
      <c r="F268" s="616">
        <v>100</v>
      </c>
      <c r="G268" s="616" t="s">
        <v>124</v>
      </c>
      <c r="H268" s="616" t="s">
        <v>124</v>
      </c>
      <c r="I268" s="616" t="s">
        <v>124</v>
      </c>
      <c r="J268" s="616" t="s">
        <v>124</v>
      </c>
      <c r="K268" s="616" t="s">
        <v>124</v>
      </c>
      <c r="L268" s="616" t="s">
        <v>124</v>
      </c>
    </row>
    <row r="269" spans="1:12">
      <c r="A269" s="1472" t="s">
        <v>582</v>
      </c>
      <c r="B269" s="641"/>
      <c r="C269" s="643" t="s">
        <v>8</v>
      </c>
      <c r="D269" s="616" t="s">
        <v>124</v>
      </c>
      <c r="E269" s="616" t="s">
        <v>124</v>
      </c>
      <c r="F269" s="616" t="s">
        <v>124</v>
      </c>
      <c r="G269" s="616" t="s">
        <v>124</v>
      </c>
      <c r="H269" s="616" t="s">
        <v>124</v>
      </c>
      <c r="I269" s="616" t="s">
        <v>124</v>
      </c>
      <c r="J269" s="616" t="s">
        <v>124</v>
      </c>
      <c r="K269" s="616" t="s">
        <v>124</v>
      </c>
      <c r="L269" s="616" t="s">
        <v>124</v>
      </c>
    </row>
    <row r="270" spans="1:12">
      <c r="A270" s="1473"/>
      <c r="B270" s="642"/>
      <c r="C270" s="626" t="s">
        <v>6</v>
      </c>
      <c r="D270" s="616" t="s">
        <v>67</v>
      </c>
      <c r="E270" s="616" t="s">
        <v>67</v>
      </c>
      <c r="F270" s="616">
        <v>100</v>
      </c>
      <c r="G270" s="616" t="s">
        <v>124</v>
      </c>
      <c r="H270" s="616" t="s">
        <v>124</v>
      </c>
      <c r="I270" s="616" t="s">
        <v>124</v>
      </c>
      <c r="J270" s="616" t="s">
        <v>124</v>
      </c>
      <c r="K270" s="616" t="s">
        <v>124</v>
      </c>
      <c r="L270" s="616" t="s">
        <v>124</v>
      </c>
    </row>
    <row r="271" spans="1:12">
      <c r="A271" s="1474"/>
      <c r="B271" s="625"/>
      <c r="C271" s="627" t="s">
        <v>7</v>
      </c>
      <c r="D271" s="616" t="s">
        <v>67</v>
      </c>
      <c r="E271" s="616" t="s">
        <v>67</v>
      </c>
      <c r="F271" s="616">
        <v>100</v>
      </c>
      <c r="G271" s="616" t="s">
        <v>124</v>
      </c>
      <c r="H271" s="616" t="s">
        <v>124</v>
      </c>
      <c r="I271" s="616" t="s">
        <v>124</v>
      </c>
      <c r="J271" s="616" t="s">
        <v>124</v>
      </c>
      <c r="K271" s="616" t="s">
        <v>124</v>
      </c>
      <c r="L271" s="616" t="s">
        <v>124</v>
      </c>
    </row>
    <row r="272" spans="1:12">
      <c r="A272" s="1472" t="s">
        <v>581</v>
      </c>
      <c r="B272" s="623"/>
      <c r="C272" s="626" t="s">
        <v>8</v>
      </c>
      <c r="D272" s="616">
        <v>76</v>
      </c>
      <c r="E272" s="616" t="s">
        <v>124</v>
      </c>
      <c r="F272" s="616" t="s">
        <v>124</v>
      </c>
      <c r="G272" s="616">
        <v>76</v>
      </c>
      <c r="H272" s="616">
        <v>100</v>
      </c>
      <c r="I272" s="616" t="s">
        <v>124</v>
      </c>
      <c r="J272" s="616" t="s">
        <v>124</v>
      </c>
      <c r="K272" s="616" t="s">
        <v>124</v>
      </c>
      <c r="L272" s="616" t="s">
        <v>124</v>
      </c>
    </row>
    <row r="273" spans="1:12">
      <c r="A273" s="1473"/>
      <c r="B273" s="624"/>
      <c r="C273" s="626" t="s">
        <v>6</v>
      </c>
      <c r="D273" s="616" t="s">
        <v>67</v>
      </c>
      <c r="E273" s="616" t="s">
        <v>124</v>
      </c>
      <c r="F273" s="616" t="s">
        <v>124</v>
      </c>
      <c r="G273" s="616" t="s">
        <v>67</v>
      </c>
      <c r="H273" s="616">
        <v>100</v>
      </c>
      <c r="I273" s="616" t="s">
        <v>124</v>
      </c>
      <c r="J273" s="616" t="s">
        <v>124</v>
      </c>
      <c r="K273" s="616" t="s">
        <v>124</v>
      </c>
      <c r="L273" s="616" t="s">
        <v>124</v>
      </c>
    </row>
    <row r="274" spans="1:12">
      <c r="A274" s="1474"/>
      <c r="B274" s="625"/>
      <c r="C274" s="627" t="s">
        <v>7</v>
      </c>
      <c r="D274" s="616">
        <v>78</v>
      </c>
      <c r="E274" s="616" t="s">
        <v>124</v>
      </c>
      <c r="F274" s="616" t="s">
        <v>124</v>
      </c>
      <c r="G274" s="616">
        <v>78</v>
      </c>
      <c r="H274" s="616">
        <v>100</v>
      </c>
      <c r="I274" s="616" t="s">
        <v>124</v>
      </c>
      <c r="J274" s="616" t="s">
        <v>124</v>
      </c>
      <c r="K274" s="616" t="s">
        <v>124</v>
      </c>
      <c r="L274" s="616" t="s">
        <v>124</v>
      </c>
    </row>
    <row r="275" spans="1:12">
      <c r="A275" s="1472" t="s">
        <v>580</v>
      </c>
      <c r="B275" s="623"/>
      <c r="C275" s="626" t="s">
        <v>8</v>
      </c>
      <c r="D275" s="616">
        <v>29</v>
      </c>
      <c r="E275" s="616" t="s">
        <v>124</v>
      </c>
      <c r="F275" s="616" t="s">
        <v>124</v>
      </c>
      <c r="G275" s="616">
        <v>29</v>
      </c>
      <c r="H275" s="616">
        <v>100</v>
      </c>
      <c r="I275" s="616" t="s">
        <v>124</v>
      </c>
      <c r="J275" s="616" t="s">
        <v>124</v>
      </c>
      <c r="K275" s="616" t="s">
        <v>124</v>
      </c>
      <c r="L275" s="616" t="s">
        <v>124</v>
      </c>
    </row>
    <row r="276" spans="1:12">
      <c r="A276" s="1473"/>
      <c r="B276" s="624"/>
      <c r="C276" s="626" t="s">
        <v>6</v>
      </c>
      <c r="D276" s="616" t="s">
        <v>67</v>
      </c>
      <c r="E276" s="616" t="s">
        <v>124</v>
      </c>
      <c r="F276" s="616" t="s">
        <v>124</v>
      </c>
      <c r="G276" s="616" t="s">
        <v>67</v>
      </c>
      <c r="H276" s="616">
        <v>100</v>
      </c>
      <c r="I276" s="616" t="s">
        <v>124</v>
      </c>
      <c r="J276" s="616" t="s">
        <v>124</v>
      </c>
      <c r="K276" s="616" t="s">
        <v>124</v>
      </c>
      <c r="L276" s="616" t="s">
        <v>124</v>
      </c>
    </row>
    <row r="277" spans="1:12">
      <c r="A277" s="1474"/>
      <c r="B277" s="625"/>
      <c r="C277" s="627" t="s">
        <v>7</v>
      </c>
      <c r="D277" s="616">
        <v>31</v>
      </c>
      <c r="E277" s="616" t="s">
        <v>124</v>
      </c>
      <c r="F277" s="616" t="s">
        <v>124</v>
      </c>
      <c r="G277" s="616">
        <v>31</v>
      </c>
      <c r="H277" s="616">
        <v>100</v>
      </c>
      <c r="I277" s="616" t="s">
        <v>124</v>
      </c>
      <c r="J277" s="616" t="s">
        <v>124</v>
      </c>
      <c r="K277" s="616" t="s">
        <v>124</v>
      </c>
      <c r="L277" s="616" t="s">
        <v>124</v>
      </c>
    </row>
    <row r="278" spans="1:12">
      <c r="A278" s="1472" t="s">
        <v>579</v>
      </c>
      <c r="B278" s="623"/>
      <c r="C278" s="626" t="s">
        <v>8</v>
      </c>
      <c r="D278" s="616">
        <v>29</v>
      </c>
      <c r="E278" s="616" t="s">
        <v>124</v>
      </c>
      <c r="F278" s="616" t="s">
        <v>124</v>
      </c>
      <c r="G278" s="616">
        <v>29</v>
      </c>
      <c r="H278" s="616">
        <v>100</v>
      </c>
      <c r="I278" s="616" t="s">
        <v>124</v>
      </c>
      <c r="J278" s="616" t="s">
        <v>124</v>
      </c>
      <c r="K278" s="616" t="s">
        <v>124</v>
      </c>
      <c r="L278" s="616" t="s">
        <v>124</v>
      </c>
    </row>
    <row r="279" spans="1:12">
      <c r="A279" s="1473"/>
      <c r="B279" s="624"/>
      <c r="C279" s="626" t="s">
        <v>6</v>
      </c>
      <c r="D279" s="616" t="s">
        <v>67</v>
      </c>
      <c r="E279" s="616" t="s">
        <v>124</v>
      </c>
      <c r="F279" s="616" t="s">
        <v>124</v>
      </c>
      <c r="G279" s="616" t="s">
        <v>67</v>
      </c>
      <c r="H279" s="616">
        <v>100</v>
      </c>
      <c r="I279" s="616" t="s">
        <v>124</v>
      </c>
      <c r="J279" s="616" t="s">
        <v>124</v>
      </c>
      <c r="K279" s="616" t="s">
        <v>124</v>
      </c>
      <c r="L279" s="616" t="s">
        <v>124</v>
      </c>
    </row>
    <row r="280" spans="1:12">
      <c r="A280" s="1474"/>
      <c r="B280" s="625"/>
      <c r="C280" s="627" t="s">
        <v>7</v>
      </c>
      <c r="D280" s="616">
        <v>31</v>
      </c>
      <c r="E280" s="616" t="s">
        <v>124</v>
      </c>
      <c r="F280" s="616" t="s">
        <v>124</v>
      </c>
      <c r="G280" s="616">
        <v>31</v>
      </c>
      <c r="H280" s="616">
        <v>100</v>
      </c>
      <c r="I280" s="616" t="s">
        <v>124</v>
      </c>
      <c r="J280" s="616" t="s">
        <v>124</v>
      </c>
      <c r="K280" s="616" t="s">
        <v>124</v>
      </c>
      <c r="L280" s="616" t="s">
        <v>124</v>
      </c>
    </row>
    <row r="281" spans="1:12">
      <c r="A281" s="1472" t="s">
        <v>578</v>
      </c>
      <c r="B281" s="623"/>
      <c r="C281" s="626" t="s">
        <v>8</v>
      </c>
      <c r="D281" s="616">
        <v>27</v>
      </c>
      <c r="E281" s="616" t="s">
        <v>124</v>
      </c>
      <c r="F281" s="616" t="s">
        <v>124</v>
      </c>
      <c r="G281" s="616">
        <v>27</v>
      </c>
      <c r="H281" s="616">
        <v>100</v>
      </c>
      <c r="I281" s="616" t="s">
        <v>124</v>
      </c>
      <c r="J281" s="616" t="s">
        <v>124</v>
      </c>
      <c r="K281" s="616" t="s">
        <v>124</v>
      </c>
      <c r="L281" s="616" t="s">
        <v>124</v>
      </c>
    </row>
    <row r="282" spans="1:12">
      <c r="A282" s="1473"/>
      <c r="B282" s="624"/>
      <c r="C282" s="626" t="s">
        <v>6</v>
      </c>
      <c r="D282" s="616">
        <v>3</v>
      </c>
      <c r="E282" s="616" t="s">
        <v>124</v>
      </c>
      <c r="F282" s="616" t="s">
        <v>124</v>
      </c>
      <c r="G282" s="616">
        <v>3</v>
      </c>
      <c r="H282" s="616">
        <v>100</v>
      </c>
      <c r="I282" s="616" t="s">
        <v>124</v>
      </c>
      <c r="J282" s="616" t="s">
        <v>124</v>
      </c>
      <c r="K282" s="616" t="s">
        <v>124</v>
      </c>
      <c r="L282" s="616" t="s">
        <v>124</v>
      </c>
    </row>
    <row r="283" spans="1:12">
      <c r="A283" s="1474"/>
      <c r="B283" s="625"/>
      <c r="C283" s="627" t="s">
        <v>7</v>
      </c>
      <c r="D283" s="616">
        <v>30</v>
      </c>
      <c r="E283" s="616" t="s">
        <v>124</v>
      </c>
      <c r="F283" s="616" t="s">
        <v>124</v>
      </c>
      <c r="G283" s="616">
        <v>30</v>
      </c>
      <c r="H283" s="616">
        <v>100</v>
      </c>
      <c r="I283" s="616" t="s">
        <v>124</v>
      </c>
      <c r="J283" s="616" t="s">
        <v>124</v>
      </c>
      <c r="K283" s="616" t="s">
        <v>124</v>
      </c>
      <c r="L283" s="616" t="s">
        <v>124</v>
      </c>
    </row>
    <row r="284" spans="1:12">
      <c r="A284" s="1472" t="s">
        <v>577</v>
      </c>
      <c r="B284" s="623"/>
      <c r="C284" s="626" t="s">
        <v>8</v>
      </c>
      <c r="D284" s="616">
        <v>42</v>
      </c>
      <c r="E284" s="616" t="s">
        <v>124</v>
      </c>
      <c r="F284" s="616" t="s">
        <v>124</v>
      </c>
      <c r="G284" s="616" t="s">
        <v>124</v>
      </c>
      <c r="H284" s="616" t="s">
        <v>124</v>
      </c>
      <c r="I284" s="616">
        <v>42</v>
      </c>
      <c r="J284" s="616">
        <v>100</v>
      </c>
      <c r="K284" s="616" t="s">
        <v>124</v>
      </c>
      <c r="L284" s="616" t="s">
        <v>124</v>
      </c>
    </row>
    <row r="285" spans="1:12">
      <c r="A285" s="1473"/>
      <c r="B285" s="624"/>
      <c r="C285" s="626" t="s">
        <v>6</v>
      </c>
      <c r="D285" s="616" t="s">
        <v>67</v>
      </c>
      <c r="E285" s="616" t="s">
        <v>124</v>
      </c>
      <c r="F285" s="616" t="s">
        <v>124</v>
      </c>
      <c r="G285" s="616" t="s">
        <v>124</v>
      </c>
      <c r="H285" s="616" t="s">
        <v>124</v>
      </c>
      <c r="I285" s="616" t="s">
        <v>67</v>
      </c>
      <c r="J285" s="616">
        <v>100</v>
      </c>
      <c r="K285" s="616" t="s">
        <v>124</v>
      </c>
      <c r="L285" s="616" t="s">
        <v>124</v>
      </c>
    </row>
    <row r="286" spans="1:12">
      <c r="A286" s="1474"/>
      <c r="B286" s="624"/>
      <c r="C286" s="626" t="s">
        <v>7</v>
      </c>
      <c r="D286" s="616">
        <v>43</v>
      </c>
      <c r="E286" s="616" t="s">
        <v>124</v>
      </c>
      <c r="F286" s="616" t="s">
        <v>124</v>
      </c>
      <c r="G286" s="616" t="s">
        <v>124</v>
      </c>
      <c r="H286" s="616" t="s">
        <v>124</v>
      </c>
      <c r="I286" s="616">
        <v>43</v>
      </c>
      <c r="J286" s="616">
        <v>100</v>
      </c>
      <c r="K286" s="616" t="s">
        <v>124</v>
      </c>
      <c r="L286" s="616" t="s">
        <v>124</v>
      </c>
    </row>
    <row r="287" spans="1:12">
      <c r="A287" s="1472" t="s">
        <v>574</v>
      </c>
      <c r="B287" s="623"/>
      <c r="C287" s="626" t="s">
        <v>8</v>
      </c>
      <c r="D287" s="616">
        <v>75</v>
      </c>
      <c r="E287" s="616" t="s">
        <v>124</v>
      </c>
      <c r="F287" s="616" t="s">
        <v>124</v>
      </c>
      <c r="G287" s="616" t="s">
        <v>124</v>
      </c>
      <c r="H287" s="616" t="s">
        <v>124</v>
      </c>
      <c r="I287" s="616">
        <v>11</v>
      </c>
      <c r="J287" s="616">
        <v>14.7</v>
      </c>
      <c r="K287" s="616">
        <v>64</v>
      </c>
      <c r="L287" s="616">
        <v>85.3</v>
      </c>
    </row>
    <row r="288" spans="1:12">
      <c r="A288" s="1473"/>
      <c r="B288" s="624"/>
      <c r="C288" s="626" t="s">
        <v>6</v>
      </c>
      <c r="D288" s="616">
        <v>3</v>
      </c>
      <c r="E288" s="616" t="s">
        <v>124</v>
      </c>
      <c r="F288" s="616" t="s">
        <v>124</v>
      </c>
      <c r="G288" s="616" t="s">
        <v>124</v>
      </c>
      <c r="H288" s="616" t="s">
        <v>124</v>
      </c>
      <c r="I288" s="616" t="s">
        <v>124</v>
      </c>
      <c r="J288" s="616" t="s">
        <v>124</v>
      </c>
      <c r="K288" s="616">
        <v>3</v>
      </c>
      <c r="L288" s="616">
        <v>100</v>
      </c>
    </row>
    <row r="289" spans="1:12">
      <c r="A289" s="1474"/>
      <c r="B289" s="625"/>
      <c r="C289" s="627" t="s">
        <v>7</v>
      </c>
      <c r="D289" s="616">
        <v>78</v>
      </c>
      <c r="E289" s="616" t="s">
        <v>124</v>
      </c>
      <c r="F289" s="616" t="s">
        <v>124</v>
      </c>
      <c r="G289" s="616" t="s">
        <v>124</v>
      </c>
      <c r="H289" s="616" t="s">
        <v>124</v>
      </c>
      <c r="I289" s="616">
        <v>11</v>
      </c>
      <c r="J289" s="616">
        <v>14.1</v>
      </c>
      <c r="K289" s="616">
        <v>67</v>
      </c>
      <c r="L289" s="616">
        <v>85.9</v>
      </c>
    </row>
    <row r="290" spans="1:12">
      <c r="A290" s="1472" t="s">
        <v>573</v>
      </c>
      <c r="B290" s="623"/>
      <c r="C290" s="626" t="s">
        <v>8</v>
      </c>
      <c r="D290" s="616">
        <v>91</v>
      </c>
      <c r="E290" s="616" t="s">
        <v>124</v>
      </c>
      <c r="F290" s="616" t="s">
        <v>124</v>
      </c>
      <c r="G290" s="616" t="s">
        <v>124</v>
      </c>
      <c r="H290" s="616" t="s">
        <v>124</v>
      </c>
      <c r="I290" s="616">
        <v>91</v>
      </c>
      <c r="J290" s="616">
        <v>100</v>
      </c>
      <c r="K290" s="616" t="s">
        <v>124</v>
      </c>
      <c r="L290" s="616" t="s">
        <v>124</v>
      </c>
    </row>
    <row r="291" spans="1:12">
      <c r="A291" s="1473"/>
      <c r="B291" s="624"/>
      <c r="C291" s="626" t="s">
        <v>6</v>
      </c>
      <c r="D291" s="616">
        <v>6</v>
      </c>
      <c r="E291" s="616" t="s">
        <v>124</v>
      </c>
      <c r="F291" s="616" t="s">
        <v>124</v>
      </c>
      <c r="G291" s="616" t="s">
        <v>124</v>
      </c>
      <c r="H291" s="616" t="s">
        <v>124</v>
      </c>
      <c r="I291" s="616">
        <v>6</v>
      </c>
      <c r="J291" s="616">
        <v>100</v>
      </c>
      <c r="K291" s="616" t="s">
        <v>124</v>
      </c>
      <c r="L291" s="616" t="s">
        <v>124</v>
      </c>
    </row>
    <row r="292" spans="1:12">
      <c r="A292" s="1474"/>
      <c r="B292" s="625"/>
      <c r="C292" s="627" t="s">
        <v>7</v>
      </c>
      <c r="D292" s="616">
        <v>97</v>
      </c>
      <c r="E292" s="616" t="s">
        <v>124</v>
      </c>
      <c r="F292" s="616" t="s">
        <v>124</v>
      </c>
      <c r="G292" s="616" t="s">
        <v>124</v>
      </c>
      <c r="H292" s="616" t="s">
        <v>124</v>
      </c>
      <c r="I292" s="616">
        <v>97</v>
      </c>
      <c r="J292" s="616">
        <v>100</v>
      </c>
      <c r="K292" s="616" t="s">
        <v>124</v>
      </c>
      <c r="L292" s="616" t="s">
        <v>124</v>
      </c>
    </row>
    <row r="293" spans="1:12">
      <c r="A293" s="1472" t="s">
        <v>572</v>
      </c>
      <c r="B293" s="623"/>
      <c r="C293" s="626" t="s">
        <v>8</v>
      </c>
      <c r="D293" s="616">
        <v>33</v>
      </c>
      <c r="E293" s="616" t="s">
        <v>124</v>
      </c>
      <c r="F293" s="616" t="s">
        <v>124</v>
      </c>
      <c r="G293" s="616" t="s">
        <v>124</v>
      </c>
      <c r="H293" s="616" t="s">
        <v>124</v>
      </c>
      <c r="I293" s="616">
        <v>33</v>
      </c>
      <c r="J293" s="616">
        <v>100</v>
      </c>
      <c r="K293" s="616" t="s">
        <v>124</v>
      </c>
      <c r="L293" s="616" t="s">
        <v>124</v>
      </c>
    </row>
    <row r="294" spans="1:12">
      <c r="A294" s="1473"/>
      <c r="B294" s="624"/>
      <c r="C294" s="626" t="s">
        <v>6</v>
      </c>
      <c r="D294" s="616" t="s">
        <v>67</v>
      </c>
      <c r="E294" s="616" t="s">
        <v>124</v>
      </c>
      <c r="F294" s="616" t="s">
        <v>124</v>
      </c>
      <c r="G294" s="616" t="s">
        <v>124</v>
      </c>
      <c r="H294" s="616" t="s">
        <v>124</v>
      </c>
      <c r="I294" s="616" t="s">
        <v>67</v>
      </c>
      <c r="J294" s="616">
        <v>100</v>
      </c>
      <c r="K294" s="616" t="s">
        <v>124</v>
      </c>
      <c r="L294" s="616" t="s">
        <v>124</v>
      </c>
    </row>
    <row r="295" spans="1:12">
      <c r="A295" s="1474"/>
      <c r="B295" s="625"/>
      <c r="C295" s="627" t="s">
        <v>7</v>
      </c>
      <c r="D295" s="616">
        <v>35</v>
      </c>
      <c r="E295" s="616" t="s">
        <v>124</v>
      </c>
      <c r="F295" s="616" t="s">
        <v>124</v>
      </c>
      <c r="G295" s="616" t="s">
        <v>124</v>
      </c>
      <c r="H295" s="616" t="s">
        <v>124</v>
      </c>
      <c r="I295" s="616">
        <v>35</v>
      </c>
      <c r="J295" s="616">
        <v>100</v>
      </c>
      <c r="K295" s="616" t="s">
        <v>124</v>
      </c>
      <c r="L295" s="616" t="s">
        <v>124</v>
      </c>
    </row>
    <row r="296" spans="1:12">
      <c r="A296" s="1472" t="s">
        <v>571</v>
      </c>
      <c r="B296" s="623"/>
      <c r="C296" s="626" t="s">
        <v>8</v>
      </c>
      <c r="D296" s="616">
        <v>58</v>
      </c>
      <c r="E296" s="616" t="s">
        <v>124</v>
      </c>
      <c r="F296" s="616" t="s">
        <v>124</v>
      </c>
      <c r="G296" s="616" t="s">
        <v>124</v>
      </c>
      <c r="H296" s="616" t="s">
        <v>124</v>
      </c>
      <c r="I296" s="616">
        <v>58</v>
      </c>
      <c r="J296" s="616">
        <v>100</v>
      </c>
      <c r="K296" s="616" t="s">
        <v>124</v>
      </c>
      <c r="L296" s="616" t="s">
        <v>124</v>
      </c>
    </row>
    <row r="297" spans="1:12">
      <c r="A297" s="1473"/>
      <c r="B297" s="624"/>
      <c r="C297" s="626" t="s">
        <v>6</v>
      </c>
      <c r="D297" s="616">
        <v>4</v>
      </c>
      <c r="E297" s="616" t="s">
        <v>124</v>
      </c>
      <c r="F297" s="616" t="s">
        <v>124</v>
      </c>
      <c r="G297" s="616" t="s">
        <v>124</v>
      </c>
      <c r="H297" s="616" t="s">
        <v>124</v>
      </c>
      <c r="I297" s="616">
        <v>4</v>
      </c>
      <c r="J297" s="616">
        <v>100</v>
      </c>
      <c r="K297" s="616" t="s">
        <v>124</v>
      </c>
      <c r="L297" s="616" t="s">
        <v>124</v>
      </c>
    </row>
    <row r="298" spans="1:12">
      <c r="A298" s="1475"/>
      <c r="B298" s="624"/>
      <c r="C298" s="626" t="s">
        <v>7</v>
      </c>
      <c r="D298" s="616">
        <v>62</v>
      </c>
      <c r="E298" s="616" t="s">
        <v>124</v>
      </c>
      <c r="F298" s="616" t="s">
        <v>124</v>
      </c>
      <c r="G298" s="616" t="s">
        <v>124</v>
      </c>
      <c r="H298" s="616" t="s">
        <v>124</v>
      </c>
      <c r="I298" s="616">
        <v>62</v>
      </c>
      <c r="J298" s="616">
        <v>100</v>
      </c>
      <c r="K298" s="616" t="s">
        <v>124</v>
      </c>
      <c r="L298" s="616" t="s">
        <v>124</v>
      </c>
    </row>
    <row r="299" spans="1:12">
      <c r="A299" s="1476" t="s">
        <v>644</v>
      </c>
      <c r="B299" s="1477"/>
      <c r="C299" s="1477"/>
      <c r="D299" s="1477"/>
      <c r="E299" s="1477"/>
      <c r="F299" s="1477"/>
      <c r="G299" s="1477"/>
      <c r="H299" s="1477"/>
      <c r="I299" s="1477"/>
      <c r="J299" s="1477"/>
      <c r="K299" s="1477"/>
      <c r="L299" s="1477"/>
    </row>
    <row r="300" spans="1:12">
      <c r="A300" s="1475" t="s">
        <v>586</v>
      </c>
      <c r="B300" s="623"/>
      <c r="C300" s="626" t="s">
        <v>8</v>
      </c>
      <c r="D300" s="616">
        <v>214</v>
      </c>
      <c r="E300" s="616">
        <v>12</v>
      </c>
      <c r="F300" s="616">
        <v>5.6</v>
      </c>
      <c r="G300" s="616">
        <v>202</v>
      </c>
      <c r="H300" s="616">
        <v>94.4</v>
      </c>
      <c r="I300" s="616" t="s">
        <v>124</v>
      </c>
      <c r="J300" s="616" t="s">
        <v>124</v>
      </c>
      <c r="K300" s="616" t="s">
        <v>124</v>
      </c>
      <c r="L300" s="616" t="s">
        <v>124</v>
      </c>
    </row>
    <row r="301" spans="1:12">
      <c r="A301" s="1473"/>
      <c r="B301" s="624"/>
      <c r="C301" s="626" t="s">
        <v>6</v>
      </c>
      <c r="D301" s="616">
        <v>12</v>
      </c>
      <c r="E301" s="616" t="s">
        <v>67</v>
      </c>
      <c r="F301" s="616">
        <v>8.3000000000000007</v>
      </c>
      <c r="G301" s="616">
        <v>11</v>
      </c>
      <c r="H301" s="616">
        <v>91.7</v>
      </c>
      <c r="I301" s="616" t="s">
        <v>124</v>
      </c>
      <c r="J301" s="616" t="s">
        <v>124</v>
      </c>
      <c r="K301" s="616" t="s">
        <v>124</v>
      </c>
      <c r="L301" s="616" t="s">
        <v>124</v>
      </c>
    </row>
    <row r="302" spans="1:12">
      <c r="A302" s="1474"/>
      <c r="B302" s="625"/>
      <c r="C302" s="627" t="s">
        <v>7</v>
      </c>
      <c r="D302" s="616">
        <v>226</v>
      </c>
      <c r="E302" s="616">
        <v>13</v>
      </c>
      <c r="F302" s="616">
        <v>5.8</v>
      </c>
      <c r="G302" s="616">
        <v>213</v>
      </c>
      <c r="H302" s="616">
        <v>94.2</v>
      </c>
      <c r="I302" s="616" t="s">
        <v>124</v>
      </c>
      <c r="J302" s="616" t="s">
        <v>124</v>
      </c>
      <c r="K302" s="616" t="s">
        <v>124</v>
      </c>
      <c r="L302" s="616" t="s">
        <v>124</v>
      </c>
    </row>
    <row r="303" spans="1:12">
      <c r="A303" s="1472" t="s">
        <v>585</v>
      </c>
      <c r="B303" s="623"/>
      <c r="C303" s="626" t="s">
        <v>8</v>
      </c>
      <c r="D303" s="616">
        <v>6</v>
      </c>
      <c r="E303" s="616">
        <v>6</v>
      </c>
      <c r="F303" s="616">
        <v>100</v>
      </c>
      <c r="G303" s="616" t="s">
        <v>124</v>
      </c>
      <c r="H303" s="616" t="s">
        <v>124</v>
      </c>
      <c r="I303" s="616" t="s">
        <v>124</v>
      </c>
      <c r="J303" s="616" t="s">
        <v>124</v>
      </c>
      <c r="K303" s="616" t="s">
        <v>124</v>
      </c>
      <c r="L303" s="616" t="s">
        <v>124</v>
      </c>
    </row>
    <row r="304" spans="1:12">
      <c r="A304" s="1473"/>
      <c r="B304" s="624"/>
      <c r="C304" s="626" t="s">
        <v>6</v>
      </c>
      <c r="D304" s="616" t="s">
        <v>124</v>
      </c>
      <c r="E304" s="616" t="s">
        <v>124</v>
      </c>
      <c r="F304" s="616" t="s">
        <v>124</v>
      </c>
      <c r="G304" s="616" t="s">
        <v>124</v>
      </c>
      <c r="H304" s="616" t="s">
        <v>124</v>
      </c>
      <c r="I304" s="616" t="s">
        <v>124</v>
      </c>
      <c r="J304" s="616" t="s">
        <v>124</v>
      </c>
      <c r="K304" s="616" t="s">
        <v>124</v>
      </c>
      <c r="L304" s="616" t="s">
        <v>124</v>
      </c>
    </row>
    <row r="305" spans="1:12">
      <c r="A305" s="1474"/>
      <c r="B305" s="625"/>
      <c r="C305" s="627" t="s">
        <v>7</v>
      </c>
      <c r="D305" s="616">
        <v>6</v>
      </c>
      <c r="E305" s="616">
        <v>6</v>
      </c>
      <c r="F305" s="616">
        <v>100</v>
      </c>
      <c r="G305" s="616" t="s">
        <v>124</v>
      </c>
      <c r="H305" s="616" t="s">
        <v>124</v>
      </c>
      <c r="I305" s="616" t="s">
        <v>124</v>
      </c>
      <c r="J305" s="616" t="s">
        <v>124</v>
      </c>
      <c r="K305" s="616" t="s">
        <v>124</v>
      </c>
      <c r="L305" s="616" t="s">
        <v>124</v>
      </c>
    </row>
    <row r="306" spans="1:12">
      <c r="A306" s="1472" t="s">
        <v>583</v>
      </c>
      <c r="B306" s="623"/>
      <c r="C306" s="626" t="s">
        <v>8</v>
      </c>
      <c r="D306" s="616">
        <v>7</v>
      </c>
      <c r="E306" s="616">
        <v>7</v>
      </c>
      <c r="F306" s="616">
        <v>100</v>
      </c>
      <c r="G306" s="616" t="s">
        <v>124</v>
      </c>
      <c r="H306" s="616" t="s">
        <v>124</v>
      </c>
      <c r="I306" s="616" t="s">
        <v>124</v>
      </c>
      <c r="J306" s="616" t="s">
        <v>124</v>
      </c>
      <c r="K306" s="616" t="s">
        <v>124</v>
      </c>
      <c r="L306" s="616" t="s">
        <v>124</v>
      </c>
    </row>
    <row r="307" spans="1:12">
      <c r="A307" s="1473"/>
      <c r="B307" s="624"/>
      <c r="C307" s="626" t="s">
        <v>6</v>
      </c>
      <c r="D307" s="616" t="s">
        <v>67</v>
      </c>
      <c r="E307" s="616" t="s">
        <v>67</v>
      </c>
      <c r="F307" s="616">
        <v>100</v>
      </c>
      <c r="G307" s="616" t="s">
        <v>124</v>
      </c>
      <c r="H307" s="616" t="s">
        <v>124</v>
      </c>
      <c r="I307" s="616" t="s">
        <v>124</v>
      </c>
      <c r="J307" s="616" t="s">
        <v>124</v>
      </c>
      <c r="K307" s="616" t="s">
        <v>124</v>
      </c>
      <c r="L307" s="616" t="s">
        <v>124</v>
      </c>
    </row>
    <row r="308" spans="1:12">
      <c r="A308" s="1474"/>
      <c r="B308" s="625"/>
      <c r="C308" s="627" t="s">
        <v>7</v>
      </c>
      <c r="D308" s="616">
        <v>9</v>
      </c>
      <c r="E308" s="616">
        <v>9</v>
      </c>
      <c r="F308" s="616">
        <v>100</v>
      </c>
      <c r="G308" s="616" t="s">
        <v>124</v>
      </c>
      <c r="H308" s="616" t="s">
        <v>124</v>
      </c>
      <c r="I308" s="616" t="s">
        <v>124</v>
      </c>
      <c r="J308" s="616" t="s">
        <v>124</v>
      </c>
      <c r="K308" s="616" t="s">
        <v>124</v>
      </c>
      <c r="L308" s="616" t="s">
        <v>124</v>
      </c>
    </row>
    <row r="309" spans="1:12">
      <c r="A309" s="1472" t="s">
        <v>581</v>
      </c>
      <c r="B309" s="623"/>
      <c r="C309" s="626" t="s">
        <v>8</v>
      </c>
      <c r="D309" s="616">
        <v>106</v>
      </c>
      <c r="E309" s="616" t="s">
        <v>124</v>
      </c>
      <c r="F309" s="616" t="s">
        <v>124</v>
      </c>
      <c r="G309" s="616">
        <v>106</v>
      </c>
      <c r="H309" s="616">
        <v>100</v>
      </c>
      <c r="I309" s="616" t="s">
        <v>124</v>
      </c>
      <c r="J309" s="616" t="s">
        <v>124</v>
      </c>
      <c r="K309" s="616" t="s">
        <v>124</v>
      </c>
      <c r="L309" s="616" t="s">
        <v>124</v>
      </c>
    </row>
    <row r="310" spans="1:12">
      <c r="A310" s="1473"/>
      <c r="B310" s="624"/>
      <c r="C310" s="626" t="s">
        <v>6</v>
      </c>
      <c r="D310" s="616">
        <v>11</v>
      </c>
      <c r="E310" s="616" t="s">
        <v>124</v>
      </c>
      <c r="F310" s="616" t="s">
        <v>124</v>
      </c>
      <c r="G310" s="616">
        <v>11</v>
      </c>
      <c r="H310" s="616">
        <v>100</v>
      </c>
      <c r="I310" s="616" t="s">
        <v>124</v>
      </c>
      <c r="J310" s="616" t="s">
        <v>124</v>
      </c>
      <c r="K310" s="616" t="s">
        <v>124</v>
      </c>
      <c r="L310" s="616" t="s">
        <v>124</v>
      </c>
    </row>
    <row r="311" spans="1:12">
      <c r="A311" s="1474"/>
      <c r="B311" s="625"/>
      <c r="C311" s="627" t="s">
        <v>7</v>
      </c>
      <c r="D311" s="616">
        <v>117</v>
      </c>
      <c r="E311" s="616" t="s">
        <v>124</v>
      </c>
      <c r="F311" s="616" t="s">
        <v>124</v>
      </c>
      <c r="G311" s="616">
        <v>117</v>
      </c>
      <c r="H311" s="616">
        <v>100</v>
      </c>
      <c r="I311" s="616" t="s">
        <v>124</v>
      </c>
      <c r="J311" s="616" t="s">
        <v>124</v>
      </c>
      <c r="K311" s="616" t="s">
        <v>124</v>
      </c>
      <c r="L311" s="616" t="s">
        <v>124</v>
      </c>
    </row>
    <row r="312" spans="1:12">
      <c r="A312" s="1472" t="s">
        <v>580</v>
      </c>
      <c r="B312" s="623"/>
      <c r="C312" s="626" t="s">
        <v>8</v>
      </c>
      <c r="D312" s="616">
        <v>16</v>
      </c>
      <c r="E312" s="616" t="s">
        <v>124</v>
      </c>
      <c r="F312" s="616" t="s">
        <v>124</v>
      </c>
      <c r="G312" s="616">
        <v>16</v>
      </c>
      <c r="H312" s="616">
        <v>100</v>
      </c>
      <c r="I312" s="616" t="s">
        <v>124</v>
      </c>
      <c r="J312" s="616" t="s">
        <v>124</v>
      </c>
      <c r="K312" s="616" t="s">
        <v>124</v>
      </c>
      <c r="L312" s="616" t="s">
        <v>124</v>
      </c>
    </row>
    <row r="313" spans="1:12">
      <c r="A313" s="1473"/>
      <c r="B313" s="624"/>
      <c r="C313" s="626" t="s">
        <v>6</v>
      </c>
      <c r="D313" s="616" t="s">
        <v>124</v>
      </c>
      <c r="E313" s="616" t="s">
        <v>124</v>
      </c>
      <c r="F313" s="616" t="s">
        <v>124</v>
      </c>
      <c r="G313" s="616" t="s">
        <v>124</v>
      </c>
      <c r="H313" s="616" t="s">
        <v>124</v>
      </c>
      <c r="I313" s="616" t="s">
        <v>124</v>
      </c>
      <c r="J313" s="616" t="s">
        <v>124</v>
      </c>
      <c r="K313" s="616" t="s">
        <v>124</v>
      </c>
      <c r="L313" s="616" t="s">
        <v>124</v>
      </c>
    </row>
    <row r="314" spans="1:12">
      <c r="A314" s="1474"/>
      <c r="B314" s="625"/>
      <c r="C314" s="627" t="s">
        <v>7</v>
      </c>
      <c r="D314" s="616">
        <v>16</v>
      </c>
      <c r="E314" s="616" t="s">
        <v>124</v>
      </c>
      <c r="F314" s="616" t="s">
        <v>124</v>
      </c>
      <c r="G314" s="616">
        <v>16</v>
      </c>
      <c r="H314" s="616">
        <v>100</v>
      </c>
      <c r="I314" s="616" t="s">
        <v>124</v>
      </c>
      <c r="J314" s="616" t="s">
        <v>124</v>
      </c>
      <c r="K314" s="616" t="s">
        <v>124</v>
      </c>
      <c r="L314" s="616" t="s">
        <v>124</v>
      </c>
    </row>
    <row r="315" spans="1:12">
      <c r="A315" s="1472" t="s">
        <v>579</v>
      </c>
      <c r="B315" s="623"/>
      <c r="C315" s="626" t="s">
        <v>8</v>
      </c>
      <c r="D315" s="616">
        <v>16</v>
      </c>
      <c r="E315" s="616" t="s">
        <v>124</v>
      </c>
      <c r="F315" s="616" t="s">
        <v>124</v>
      </c>
      <c r="G315" s="616">
        <v>16</v>
      </c>
      <c r="H315" s="616">
        <v>100</v>
      </c>
      <c r="I315" s="616" t="s">
        <v>124</v>
      </c>
      <c r="J315" s="616" t="s">
        <v>124</v>
      </c>
      <c r="K315" s="616" t="s">
        <v>124</v>
      </c>
      <c r="L315" s="616" t="s">
        <v>124</v>
      </c>
    </row>
    <row r="316" spans="1:12">
      <c r="A316" s="1473"/>
      <c r="B316" s="624"/>
      <c r="C316" s="626" t="s">
        <v>6</v>
      </c>
      <c r="D316" s="616" t="s">
        <v>124</v>
      </c>
      <c r="E316" s="616" t="s">
        <v>124</v>
      </c>
      <c r="F316" s="616" t="s">
        <v>124</v>
      </c>
      <c r="G316" s="616" t="s">
        <v>124</v>
      </c>
      <c r="H316" s="616" t="s">
        <v>124</v>
      </c>
      <c r="I316" s="616" t="s">
        <v>124</v>
      </c>
      <c r="J316" s="616" t="s">
        <v>124</v>
      </c>
      <c r="K316" s="616" t="s">
        <v>124</v>
      </c>
      <c r="L316" s="616" t="s">
        <v>124</v>
      </c>
    </row>
    <row r="317" spans="1:12">
      <c r="A317" s="1474"/>
      <c r="B317" s="625"/>
      <c r="C317" s="627" t="s">
        <v>7</v>
      </c>
      <c r="D317" s="616">
        <v>16</v>
      </c>
      <c r="E317" s="616" t="s">
        <v>124</v>
      </c>
      <c r="F317" s="616" t="s">
        <v>124</v>
      </c>
      <c r="G317" s="616">
        <v>16</v>
      </c>
      <c r="H317" s="616">
        <v>100</v>
      </c>
      <c r="I317" s="616" t="s">
        <v>124</v>
      </c>
      <c r="J317" s="616" t="s">
        <v>124</v>
      </c>
      <c r="K317" s="616" t="s">
        <v>124</v>
      </c>
      <c r="L317" s="616" t="s">
        <v>124</v>
      </c>
    </row>
    <row r="318" spans="1:12">
      <c r="A318" s="1472" t="s">
        <v>578</v>
      </c>
      <c r="B318" s="623"/>
      <c r="C318" s="626" t="s">
        <v>8</v>
      </c>
      <c r="D318" s="616">
        <v>22</v>
      </c>
      <c r="E318" s="616" t="s">
        <v>124</v>
      </c>
      <c r="F318" s="616" t="s">
        <v>124</v>
      </c>
      <c r="G318" s="616">
        <v>22</v>
      </c>
      <c r="H318" s="616">
        <v>100</v>
      </c>
      <c r="I318" s="616" t="s">
        <v>124</v>
      </c>
      <c r="J318" s="616" t="s">
        <v>124</v>
      </c>
      <c r="K318" s="616" t="s">
        <v>124</v>
      </c>
      <c r="L318" s="616" t="s">
        <v>124</v>
      </c>
    </row>
    <row r="319" spans="1:12">
      <c r="A319" s="1473"/>
      <c r="B319" s="624"/>
      <c r="C319" s="626" t="s">
        <v>6</v>
      </c>
      <c r="D319" s="616" t="s">
        <v>67</v>
      </c>
      <c r="E319" s="616" t="s">
        <v>124</v>
      </c>
      <c r="F319" s="616" t="s">
        <v>124</v>
      </c>
      <c r="G319" s="616" t="s">
        <v>67</v>
      </c>
      <c r="H319" s="616">
        <v>100</v>
      </c>
      <c r="I319" s="616" t="s">
        <v>124</v>
      </c>
      <c r="J319" s="616" t="s">
        <v>124</v>
      </c>
      <c r="K319" s="616" t="s">
        <v>124</v>
      </c>
      <c r="L319" s="616" t="s">
        <v>124</v>
      </c>
    </row>
    <row r="320" spans="1:12">
      <c r="A320" s="1474"/>
      <c r="B320" s="625"/>
      <c r="C320" s="627" t="s">
        <v>7</v>
      </c>
      <c r="D320" s="616">
        <v>24</v>
      </c>
      <c r="E320" s="616" t="s">
        <v>124</v>
      </c>
      <c r="F320" s="616" t="s">
        <v>124</v>
      </c>
      <c r="G320" s="616">
        <v>24</v>
      </c>
      <c r="H320" s="616">
        <v>100</v>
      </c>
      <c r="I320" s="616" t="s">
        <v>124</v>
      </c>
      <c r="J320" s="616" t="s">
        <v>124</v>
      </c>
      <c r="K320" s="616" t="s">
        <v>124</v>
      </c>
      <c r="L320" s="616" t="s">
        <v>124</v>
      </c>
    </row>
    <row r="321" spans="1:12">
      <c r="A321" s="1472" t="s">
        <v>577</v>
      </c>
      <c r="B321" s="623"/>
      <c r="C321" s="626" t="s">
        <v>8</v>
      </c>
      <c r="D321" s="616">
        <v>26</v>
      </c>
      <c r="E321" s="616" t="s">
        <v>124</v>
      </c>
      <c r="F321" s="616" t="s">
        <v>124</v>
      </c>
      <c r="G321" s="616" t="s">
        <v>124</v>
      </c>
      <c r="H321" s="616" t="s">
        <v>124</v>
      </c>
      <c r="I321" s="616">
        <v>26</v>
      </c>
      <c r="J321" s="616">
        <v>100</v>
      </c>
      <c r="K321" s="616" t="s">
        <v>124</v>
      </c>
      <c r="L321" s="616" t="s">
        <v>124</v>
      </c>
    </row>
    <row r="322" spans="1:12">
      <c r="A322" s="1473"/>
      <c r="B322" s="624"/>
      <c r="C322" s="626" t="s">
        <v>6</v>
      </c>
      <c r="D322" s="616" t="s">
        <v>124</v>
      </c>
      <c r="E322" s="616" t="s">
        <v>124</v>
      </c>
      <c r="F322" s="616" t="s">
        <v>124</v>
      </c>
      <c r="G322" s="616" t="s">
        <v>124</v>
      </c>
      <c r="H322" s="616" t="s">
        <v>124</v>
      </c>
      <c r="I322" s="616" t="s">
        <v>124</v>
      </c>
      <c r="J322" s="616" t="s">
        <v>124</v>
      </c>
      <c r="K322" s="616" t="s">
        <v>124</v>
      </c>
      <c r="L322" s="616" t="s">
        <v>124</v>
      </c>
    </row>
    <row r="323" spans="1:12">
      <c r="A323" s="1474"/>
      <c r="B323" s="625"/>
      <c r="C323" s="627" t="s">
        <v>7</v>
      </c>
      <c r="D323" s="616">
        <v>26</v>
      </c>
      <c r="E323" s="616" t="s">
        <v>124</v>
      </c>
      <c r="F323" s="616" t="s">
        <v>124</v>
      </c>
      <c r="G323" s="616" t="s">
        <v>124</v>
      </c>
      <c r="H323" s="616" t="s">
        <v>124</v>
      </c>
      <c r="I323" s="616">
        <v>26</v>
      </c>
      <c r="J323" s="616">
        <v>100</v>
      </c>
      <c r="K323" s="616" t="s">
        <v>124</v>
      </c>
      <c r="L323" s="616" t="s">
        <v>124</v>
      </c>
    </row>
    <row r="324" spans="1:12">
      <c r="A324" s="1472" t="s">
        <v>574</v>
      </c>
      <c r="B324" s="623"/>
      <c r="C324" s="626" t="s">
        <v>8</v>
      </c>
      <c r="D324" s="616">
        <v>95</v>
      </c>
      <c r="E324" s="616" t="s">
        <v>124</v>
      </c>
      <c r="F324" s="616" t="s">
        <v>124</v>
      </c>
      <c r="G324" s="616" t="s">
        <v>124</v>
      </c>
      <c r="H324" s="616" t="s">
        <v>124</v>
      </c>
      <c r="I324" s="616">
        <v>11</v>
      </c>
      <c r="J324" s="616">
        <v>11.6</v>
      </c>
      <c r="K324" s="616">
        <v>84</v>
      </c>
      <c r="L324" s="616">
        <v>88.4</v>
      </c>
    </row>
    <row r="325" spans="1:12">
      <c r="A325" s="1473"/>
      <c r="B325" s="624"/>
      <c r="C325" s="626" t="s">
        <v>6</v>
      </c>
      <c r="D325" s="616">
        <v>3</v>
      </c>
      <c r="E325" s="616" t="s">
        <v>124</v>
      </c>
      <c r="F325" s="616" t="s">
        <v>124</v>
      </c>
      <c r="G325" s="616" t="s">
        <v>124</v>
      </c>
      <c r="H325" s="616" t="s">
        <v>124</v>
      </c>
      <c r="I325" s="616" t="s">
        <v>67</v>
      </c>
      <c r="J325" s="616">
        <v>33.299999999999997</v>
      </c>
      <c r="K325" s="616" t="s">
        <v>67</v>
      </c>
      <c r="L325" s="616">
        <v>66.7</v>
      </c>
    </row>
    <row r="326" spans="1:12">
      <c r="A326" s="1474"/>
      <c r="B326" s="625"/>
      <c r="C326" s="627" t="s">
        <v>7</v>
      </c>
      <c r="D326" s="616">
        <v>98</v>
      </c>
      <c r="E326" s="616" t="s">
        <v>124</v>
      </c>
      <c r="F326" s="616" t="s">
        <v>124</v>
      </c>
      <c r="G326" s="616" t="s">
        <v>124</v>
      </c>
      <c r="H326" s="616" t="s">
        <v>124</v>
      </c>
      <c r="I326" s="616">
        <v>12</v>
      </c>
      <c r="J326" s="616">
        <v>12.2</v>
      </c>
      <c r="K326" s="616">
        <v>86</v>
      </c>
      <c r="L326" s="616">
        <v>87.8</v>
      </c>
    </row>
    <row r="327" spans="1:12">
      <c r="A327" s="1472" t="s">
        <v>573</v>
      </c>
      <c r="B327" s="623"/>
      <c r="C327" s="626" t="s">
        <v>8</v>
      </c>
      <c r="D327" s="616">
        <v>95</v>
      </c>
      <c r="E327" s="616" t="s">
        <v>124</v>
      </c>
      <c r="F327" s="616" t="s">
        <v>124</v>
      </c>
      <c r="G327" s="616" t="s">
        <v>124</v>
      </c>
      <c r="H327" s="616" t="s">
        <v>124</v>
      </c>
      <c r="I327" s="616">
        <v>95</v>
      </c>
      <c r="J327" s="616">
        <v>100</v>
      </c>
      <c r="K327" s="616" t="s">
        <v>124</v>
      </c>
      <c r="L327" s="616" t="s">
        <v>124</v>
      </c>
    </row>
    <row r="328" spans="1:12">
      <c r="A328" s="1473"/>
      <c r="B328" s="624"/>
      <c r="C328" s="626" t="s">
        <v>6</v>
      </c>
      <c r="D328" s="616">
        <v>3</v>
      </c>
      <c r="E328" s="616" t="s">
        <v>124</v>
      </c>
      <c r="F328" s="616" t="s">
        <v>124</v>
      </c>
      <c r="G328" s="616" t="s">
        <v>124</v>
      </c>
      <c r="H328" s="616" t="s">
        <v>124</v>
      </c>
      <c r="I328" s="616">
        <v>3</v>
      </c>
      <c r="J328" s="616">
        <v>100</v>
      </c>
      <c r="K328" s="616" t="s">
        <v>124</v>
      </c>
      <c r="L328" s="616" t="s">
        <v>124</v>
      </c>
    </row>
    <row r="329" spans="1:12">
      <c r="A329" s="1474"/>
      <c r="B329" s="625"/>
      <c r="C329" s="627" t="s">
        <v>7</v>
      </c>
      <c r="D329" s="616">
        <v>98</v>
      </c>
      <c r="E329" s="616" t="s">
        <v>124</v>
      </c>
      <c r="F329" s="616" t="s">
        <v>124</v>
      </c>
      <c r="G329" s="616" t="s">
        <v>124</v>
      </c>
      <c r="H329" s="616" t="s">
        <v>124</v>
      </c>
      <c r="I329" s="616">
        <v>98</v>
      </c>
      <c r="J329" s="616">
        <v>100</v>
      </c>
      <c r="K329" s="616" t="s">
        <v>124</v>
      </c>
      <c r="L329" s="616" t="s">
        <v>124</v>
      </c>
    </row>
    <row r="330" spans="1:12">
      <c r="A330" s="1472" t="s">
        <v>572</v>
      </c>
      <c r="B330" s="623"/>
      <c r="C330" s="626" t="s">
        <v>8</v>
      </c>
      <c r="D330" s="616">
        <v>37</v>
      </c>
      <c r="E330" s="616" t="s">
        <v>124</v>
      </c>
      <c r="F330" s="616" t="s">
        <v>124</v>
      </c>
      <c r="G330" s="616" t="s">
        <v>124</v>
      </c>
      <c r="H330" s="616" t="s">
        <v>124</v>
      </c>
      <c r="I330" s="616">
        <v>37</v>
      </c>
      <c r="J330" s="616">
        <v>100</v>
      </c>
      <c r="K330" s="616" t="s">
        <v>124</v>
      </c>
      <c r="L330" s="616" t="s">
        <v>124</v>
      </c>
    </row>
    <row r="331" spans="1:12">
      <c r="A331" s="1473"/>
      <c r="B331" s="624"/>
      <c r="C331" s="626" t="s">
        <v>6</v>
      </c>
      <c r="D331" s="616" t="s">
        <v>67</v>
      </c>
      <c r="E331" s="616" t="s">
        <v>124</v>
      </c>
      <c r="F331" s="616" t="s">
        <v>124</v>
      </c>
      <c r="G331" s="616" t="s">
        <v>124</v>
      </c>
      <c r="H331" s="616" t="s">
        <v>124</v>
      </c>
      <c r="I331" s="616" t="s">
        <v>67</v>
      </c>
      <c r="J331" s="616">
        <v>100</v>
      </c>
      <c r="K331" s="616" t="s">
        <v>124</v>
      </c>
      <c r="L331" s="616" t="s">
        <v>124</v>
      </c>
    </row>
    <row r="332" spans="1:12">
      <c r="A332" s="1474"/>
      <c r="B332" s="625"/>
      <c r="C332" s="627" t="s">
        <v>7</v>
      </c>
      <c r="D332" s="616">
        <v>38</v>
      </c>
      <c r="E332" s="616" t="s">
        <v>124</v>
      </c>
      <c r="F332" s="616" t="s">
        <v>124</v>
      </c>
      <c r="G332" s="616" t="s">
        <v>124</v>
      </c>
      <c r="H332" s="616" t="s">
        <v>124</v>
      </c>
      <c r="I332" s="616">
        <v>38</v>
      </c>
      <c r="J332" s="616">
        <v>100</v>
      </c>
      <c r="K332" s="616" t="s">
        <v>124</v>
      </c>
      <c r="L332" s="616" t="s">
        <v>124</v>
      </c>
    </row>
    <row r="333" spans="1:12">
      <c r="A333" s="1472" t="s">
        <v>571</v>
      </c>
      <c r="B333" s="623"/>
      <c r="C333" s="626" t="s">
        <v>8</v>
      </c>
      <c r="D333" s="616">
        <v>58</v>
      </c>
      <c r="E333" s="616" t="s">
        <v>124</v>
      </c>
      <c r="F333" s="616" t="s">
        <v>124</v>
      </c>
      <c r="G333" s="616" t="s">
        <v>124</v>
      </c>
      <c r="H333" s="616" t="s">
        <v>124</v>
      </c>
      <c r="I333" s="616">
        <v>58</v>
      </c>
      <c r="J333" s="616">
        <v>100</v>
      </c>
      <c r="K333" s="616" t="s">
        <v>124</v>
      </c>
      <c r="L333" s="616" t="s">
        <v>124</v>
      </c>
    </row>
    <row r="334" spans="1:12">
      <c r="A334" s="1473"/>
      <c r="B334" s="624"/>
      <c r="C334" s="626" t="s">
        <v>6</v>
      </c>
      <c r="D334" s="616" t="s">
        <v>67</v>
      </c>
      <c r="E334" s="616" t="s">
        <v>124</v>
      </c>
      <c r="F334" s="616" t="s">
        <v>124</v>
      </c>
      <c r="G334" s="616" t="s">
        <v>124</v>
      </c>
      <c r="H334" s="616" t="s">
        <v>124</v>
      </c>
      <c r="I334" s="616" t="s">
        <v>67</v>
      </c>
      <c r="J334" s="616">
        <v>100</v>
      </c>
      <c r="K334" s="616" t="s">
        <v>124</v>
      </c>
      <c r="L334" s="616" t="s">
        <v>124</v>
      </c>
    </row>
    <row r="335" spans="1:12">
      <c r="A335" s="1474"/>
      <c r="B335" s="625"/>
      <c r="C335" s="627" t="s">
        <v>7</v>
      </c>
      <c r="D335" s="616">
        <v>60</v>
      </c>
      <c r="E335" s="616" t="s">
        <v>124</v>
      </c>
      <c r="F335" s="616" t="s">
        <v>124</v>
      </c>
      <c r="G335" s="616" t="s">
        <v>124</v>
      </c>
      <c r="H335" s="616" t="s">
        <v>124</v>
      </c>
      <c r="I335" s="616">
        <v>60</v>
      </c>
      <c r="J335" s="616">
        <v>100</v>
      </c>
      <c r="K335" s="616" t="s">
        <v>124</v>
      </c>
      <c r="L335" s="616" t="s">
        <v>124</v>
      </c>
    </row>
    <row r="336" spans="1:12" s="34" customFormat="1" ht="12">
      <c r="A336" s="34" t="s">
        <v>1616</v>
      </c>
    </row>
    <row r="337" spans="1:1">
      <c r="A337" s="964" t="s">
        <v>1913</v>
      </c>
    </row>
  </sheetData>
  <mergeCells count="127">
    <mergeCell ref="A1:L1"/>
    <mergeCell ref="A2:C5"/>
    <mergeCell ref="A7:A9"/>
    <mergeCell ref="A10:A12"/>
    <mergeCell ref="A13:A15"/>
    <mergeCell ref="A16:A18"/>
    <mergeCell ref="A19:A21"/>
    <mergeCell ref="A50:A52"/>
    <mergeCell ref="A22:A24"/>
    <mergeCell ref="A25:A27"/>
    <mergeCell ref="A28:A30"/>
    <mergeCell ref="I3:J3"/>
    <mergeCell ref="K3:L3"/>
    <mergeCell ref="A47:A49"/>
    <mergeCell ref="A6:L6"/>
    <mergeCell ref="A40:L40"/>
    <mergeCell ref="A142:L142"/>
    <mergeCell ref="A115:A117"/>
    <mergeCell ref="A118:A120"/>
    <mergeCell ref="A121:A123"/>
    <mergeCell ref="A75:A77"/>
    <mergeCell ref="A78:A80"/>
    <mergeCell ref="A81:A83"/>
    <mergeCell ref="A84:A86"/>
    <mergeCell ref="A124:A126"/>
    <mergeCell ref="A127:A129"/>
    <mergeCell ref="A130:A132"/>
    <mergeCell ref="A133:A135"/>
    <mergeCell ref="A139:A141"/>
    <mergeCell ref="A105:A107"/>
    <mergeCell ref="A109:A111"/>
    <mergeCell ref="A112:A114"/>
    <mergeCell ref="A96:A98"/>
    <mergeCell ref="A99:A101"/>
    <mergeCell ref="A87:A89"/>
    <mergeCell ref="A90:A92"/>
    <mergeCell ref="A93:A95"/>
    <mergeCell ref="A102:A104"/>
    <mergeCell ref="A136:A138"/>
    <mergeCell ref="A108:L108"/>
    <mergeCell ref="A74:L74"/>
    <mergeCell ref="E4:F4"/>
    <mergeCell ref="G4:H4"/>
    <mergeCell ref="A53:A55"/>
    <mergeCell ref="A56:A58"/>
    <mergeCell ref="A59:A61"/>
    <mergeCell ref="A62:A64"/>
    <mergeCell ref="A65:A67"/>
    <mergeCell ref="A31:A33"/>
    <mergeCell ref="A34:A36"/>
    <mergeCell ref="A37:A39"/>
    <mergeCell ref="A41:A43"/>
    <mergeCell ref="A44:A46"/>
    <mergeCell ref="I4:J4"/>
    <mergeCell ref="K4:L4"/>
    <mergeCell ref="A68:A70"/>
    <mergeCell ref="A71:A73"/>
    <mergeCell ref="D2:D4"/>
    <mergeCell ref="E2:L2"/>
    <mergeCell ref="E3:F3"/>
    <mergeCell ref="G3:H3"/>
    <mergeCell ref="A167:A169"/>
    <mergeCell ref="A170:A172"/>
    <mergeCell ref="A173:A175"/>
    <mergeCell ref="A176:A178"/>
    <mergeCell ref="A143:A145"/>
    <mergeCell ref="A146:A148"/>
    <mergeCell ref="A149:A151"/>
    <mergeCell ref="A152:A154"/>
    <mergeCell ref="A155:A157"/>
    <mergeCell ref="A158:A160"/>
    <mergeCell ref="A161:A163"/>
    <mergeCell ref="A164:A166"/>
    <mergeCell ref="A179:A181"/>
    <mergeCell ref="A183:A185"/>
    <mergeCell ref="A186:A188"/>
    <mergeCell ref="A189:A191"/>
    <mergeCell ref="A192:A194"/>
    <mergeCell ref="A198:A200"/>
    <mergeCell ref="A182:L182"/>
    <mergeCell ref="A201:A203"/>
    <mergeCell ref="A204:A206"/>
    <mergeCell ref="A207:A209"/>
    <mergeCell ref="A210:A212"/>
    <mergeCell ref="A213:A215"/>
    <mergeCell ref="A216:A218"/>
    <mergeCell ref="A220:A222"/>
    <mergeCell ref="A223:A225"/>
    <mergeCell ref="A226:A228"/>
    <mergeCell ref="A229:A231"/>
    <mergeCell ref="A232:A234"/>
    <mergeCell ref="A219:L219"/>
    <mergeCell ref="A235:A237"/>
    <mergeCell ref="A238:A240"/>
    <mergeCell ref="A241:A243"/>
    <mergeCell ref="A244:A246"/>
    <mergeCell ref="A247:A249"/>
    <mergeCell ref="A250:A252"/>
    <mergeCell ref="A253:A255"/>
    <mergeCell ref="A256:A258"/>
    <mergeCell ref="A260:A262"/>
    <mergeCell ref="A259:L259"/>
    <mergeCell ref="A263:A265"/>
    <mergeCell ref="A266:A268"/>
    <mergeCell ref="A269:A271"/>
    <mergeCell ref="A272:A274"/>
    <mergeCell ref="A275:A277"/>
    <mergeCell ref="A278:A280"/>
    <mergeCell ref="A281:A283"/>
    <mergeCell ref="A284:A286"/>
    <mergeCell ref="A287:A289"/>
    <mergeCell ref="A290:A292"/>
    <mergeCell ref="A293:A295"/>
    <mergeCell ref="A296:A298"/>
    <mergeCell ref="A300:A302"/>
    <mergeCell ref="A303:A305"/>
    <mergeCell ref="A306:A308"/>
    <mergeCell ref="A309:A311"/>
    <mergeCell ref="A330:A332"/>
    <mergeCell ref="A333:A335"/>
    <mergeCell ref="A312:A314"/>
    <mergeCell ref="A315:A317"/>
    <mergeCell ref="A318:A320"/>
    <mergeCell ref="A321:A323"/>
    <mergeCell ref="A324:A326"/>
    <mergeCell ref="A327:A329"/>
    <mergeCell ref="A299:L299"/>
  </mergeCells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2"/>
  <sheetViews>
    <sheetView workbookViewId="0">
      <selection sqref="A1:F1"/>
    </sheetView>
  </sheetViews>
  <sheetFormatPr baseColWidth="10" defaultColWidth="11" defaultRowHeight="14.25"/>
  <cols>
    <col min="1" max="1" width="36" style="176" customWidth="1"/>
    <col min="2" max="3" width="11" style="176"/>
    <col min="4" max="4" width="13" style="176" customWidth="1"/>
    <col min="5" max="5" width="15.5" style="176" customWidth="1"/>
    <col min="6" max="6" width="16.75" style="176" customWidth="1"/>
    <col min="7" max="16384" width="11" style="171"/>
  </cols>
  <sheetData>
    <row r="1" spans="1:13" ht="28.9" customHeight="1" thickBot="1">
      <c r="A1" s="1507" t="s">
        <v>1858</v>
      </c>
      <c r="B1" s="1507"/>
      <c r="C1" s="1507"/>
      <c r="D1" s="1507"/>
      <c r="E1" s="1507"/>
      <c r="F1" s="1507"/>
      <c r="G1" s="1500"/>
      <c r="H1" s="1500"/>
      <c r="I1" s="1500"/>
      <c r="J1" s="1500"/>
      <c r="K1" s="1500"/>
      <c r="L1" s="1500"/>
      <c r="M1" s="1500"/>
    </row>
    <row r="2" spans="1:13" ht="57.6" customHeight="1">
      <c r="A2" s="1501" t="s">
        <v>57</v>
      </c>
      <c r="B2" s="1502"/>
      <c r="C2" s="1503"/>
      <c r="D2" s="894" t="s">
        <v>648</v>
      </c>
      <c r="E2" s="894" t="s">
        <v>647</v>
      </c>
      <c r="F2" s="895" t="s">
        <v>646</v>
      </c>
      <c r="H2" s="898"/>
    </row>
    <row r="3" spans="1:13" ht="15" thickBot="1">
      <c r="A3" s="1504"/>
      <c r="B3" s="1505"/>
      <c r="C3" s="1506"/>
      <c r="D3" s="896" t="s">
        <v>66</v>
      </c>
      <c r="E3" s="896" t="s">
        <v>66</v>
      </c>
      <c r="F3" s="897" t="s">
        <v>95</v>
      </c>
    </row>
    <row r="4" spans="1:13" ht="15">
      <c r="A4" s="1508" t="s">
        <v>534</v>
      </c>
      <c r="B4" s="1509"/>
      <c r="C4" s="1509"/>
      <c r="D4" s="1509"/>
      <c r="E4" s="1509"/>
      <c r="F4" s="1510"/>
    </row>
    <row r="5" spans="1:13">
      <c r="A5" s="1496" t="s">
        <v>586</v>
      </c>
      <c r="B5" s="987" t="s">
        <v>3</v>
      </c>
      <c r="C5" s="987" t="s">
        <v>8</v>
      </c>
      <c r="D5" s="988">
        <v>687</v>
      </c>
      <c r="E5" s="988">
        <v>652</v>
      </c>
      <c r="F5" s="989">
        <v>94.9</v>
      </c>
    </row>
    <row r="6" spans="1:13">
      <c r="A6" s="1496"/>
      <c r="B6" s="990"/>
      <c r="C6" s="987" t="s">
        <v>6</v>
      </c>
      <c r="D6" s="988">
        <v>24</v>
      </c>
      <c r="E6" s="988">
        <v>20</v>
      </c>
      <c r="F6" s="989">
        <v>83.3</v>
      </c>
    </row>
    <row r="7" spans="1:13">
      <c r="A7" s="1496"/>
      <c r="B7" s="990"/>
      <c r="C7" s="987" t="s">
        <v>7</v>
      </c>
      <c r="D7" s="988">
        <v>711</v>
      </c>
      <c r="E7" s="988">
        <v>672</v>
      </c>
      <c r="F7" s="989">
        <v>94.5</v>
      </c>
    </row>
    <row r="8" spans="1:13">
      <c r="A8" s="1496"/>
      <c r="B8" s="987" t="s">
        <v>4</v>
      </c>
      <c r="C8" s="987" t="s">
        <v>8</v>
      </c>
      <c r="D8" s="988">
        <v>405</v>
      </c>
      <c r="E8" s="988">
        <v>385</v>
      </c>
      <c r="F8" s="989">
        <v>95.1</v>
      </c>
    </row>
    <row r="9" spans="1:13">
      <c r="A9" s="1496"/>
      <c r="B9" s="990"/>
      <c r="C9" s="987" t="s">
        <v>6</v>
      </c>
      <c r="D9" s="988">
        <v>22</v>
      </c>
      <c r="E9" s="988">
        <v>21</v>
      </c>
      <c r="F9" s="989">
        <v>95.5</v>
      </c>
    </row>
    <row r="10" spans="1:13">
      <c r="A10" s="1496"/>
      <c r="B10" s="990"/>
      <c r="C10" s="987" t="s">
        <v>7</v>
      </c>
      <c r="D10" s="988">
        <v>427</v>
      </c>
      <c r="E10" s="988">
        <v>406</v>
      </c>
      <c r="F10" s="989">
        <v>95.1</v>
      </c>
    </row>
    <row r="11" spans="1:13">
      <c r="A11" s="1496"/>
      <c r="B11" s="987" t="s">
        <v>7</v>
      </c>
      <c r="C11" s="987" t="s">
        <v>8</v>
      </c>
      <c r="D11" s="988">
        <v>1092</v>
      </c>
      <c r="E11" s="988">
        <v>1037</v>
      </c>
      <c r="F11" s="989">
        <v>95</v>
      </c>
    </row>
    <row r="12" spans="1:13">
      <c r="A12" s="1496"/>
      <c r="B12" s="990"/>
      <c r="C12" s="987" t="s">
        <v>6</v>
      </c>
      <c r="D12" s="988">
        <v>46</v>
      </c>
      <c r="E12" s="988">
        <v>41</v>
      </c>
      <c r="F12" s="989">
        <v>89.1</v>
      </c>
    </row>
    <row r="13" spans="1:13">
      <c r="A13" s="1496"/>
      <c r="B13" s="990"/>
      <c r="C13" s="987" t="s">
        <v>7</v>
      </c>
      <c r="D13" s="988">
        <v>1138</v>
      </c>
      <c r="E13" s="988">
        <v>1078</v>
      </c>
      <c r="F13" s="989">
        <v>94.7</v>
      </c>
    </row>
    <row r="14" spans="1:13">
      <c r="A14" s="1496" t="s">
        <v>584</v>
      </c>
      <c r="B14" s="987" t="s">
        <v>3</v>
      </c>
      <c r="C14" s="987" t="s">
        <v>8</v>
      </c>
      <c r="D14" s="988">
        <v>14</v>
      </c>
      <c r="E14" s="988">
        <v>12</v>
      </c>
      <c r="F14" s="989">
        <v>85.7</v>
      </c>
    </row>
    <row r="15" spans="1:13">
      <c r="A15" s="1496"/>
      <c r="B15" s="990"/>
      <c r="C15" s="987" t="s">
        <v>6</v>
      </c>
      <c r="D15" s="991" t="s">
        <v>67</v>
      </c>
      <c r="E15" s="991" t="s">
        <v>67</v>
      </c>
      <c r="F15" s="989">
        <v>100</v>
      </c>
    </row>
    <row r="16" spans="1:13">
      <c r="A16" s="1496"/>
      <c r="B16" s="990"/>
      <c r="C16" s="987" t="s">
        <v>7</v>
      </c>
      <c r="D16" s="988">
        <v>15</v>
      </c>
      <c r="E16" s="988">
        <v>13</v>
      </c>
      <c r="F16" s="989">
        <v>86.7</v>
      </c>
    </row>
    <row r="17" spans="1:6">
      <c r="A17" s="1496"/>
      <c r="B17" s="987" t="s">
        <v>4</v>
      </c>
      <c r="C17" s="987" t="s">
        <v>8</v>
      </c>
      <c r="D17" s="988">
        <v>13</v>
      </c>
      <c r="E17" s="988">
        <v>10</v>
      </c>
      <c r="F17" s="989">
        <v>76.900000000000006</v>
      </c>
    </row>
    <row r="18" spans="1:6">
      <c r="A18" s="1496"/>
      <c r="B18" s="990"/>
      <c r="C18" s="987" t="s">
        <v>6</v>
      </c>
      <c r="D18" s="988">
        <v>3</v>
      </c>
      <c r="E18" s="988">
        <v>3</v>
      </c>
      <c r="F18" s="989">
        <v>100</v>
      </c>
    </row>
    <row r="19" spans="1:6">
      <c r="A19" s="1496"/>
      <c r="B19" s="990"/>
      <c r="C19" s="987" t="s">
        <v>7</v>
      </c>
      <c r="D19" s="988">
        <v>16</v>
      </c>
      <c r="E19" s="988">
        <v>13</v>
      </c>
      <c r="F19" s="989">
        <v>81.3</v>
      </c>
    </row>
    <row r="20" spans="1:6">
      <c r="A20" s="1496"/>
      <c r="B20" s="987" t="s">
        <v>7</v>
      </c>
      <c r="C20" s="987" t="s">
        <v>8</v>
      </c>
      <c r="D20" s="988">
        <v>27</v>
      </c>
      <c r="E20" s="988">
        <v>22</v>
      </c>
      <c r="F20" s="989">
        <v>81.5</v>
      </c>
    </row>
    <row r="21" spans="1:6">
      <c r="A21" s="1496"/>
      <c r="B21" s="990"/>
      <c r="C21" s="987" t="s">
        <v>6</v>
      </c>
      <c r="D21" s="988">
        <v>4</v>
      </c>
      <c r="E21" s="988">
        <v>4</v>
      </c>
      <c r="F21" s="989">
        <v>100</v>
      </c>
    </row>
    <row r="22" spans="1:6">
      <c r="A22" s="1496"/>
      <c r="B22" s="990"/>
      <c r="C22" s="987" t="s">
        <v>7</v>
      </c>
      <c r="D22" s="988">
        <v>31</v>
      </c>
      <c r="E22" s="988">
        <v>26</v>
      </c>
      <c r="F22" s="989">
        <v>83.9</v>
      </c>
    </row>
    <row r="23" spans="1:6">
      <c r="A23" s="1496" t="s">
        <v>583</v>
      </c>
      <c r="B23" s="987" t="s">
        <v>3</v>
      </c>
      <c r="C23" s="987" t="s">
        <v>8</v>
      </c>
      <c r="D23" s="988">
        <v>25</v>
      </c>
      <c r="E23" s="991">
        <v>0</v>
      </c>
      <c r="F23" s="992">
        <v>0</v>
      </c>
    </row>
    <row r="24" spans="1:6">
      <c r="A24" s="1496"/>
      <c r="B24" s="990"/>
      <c r="C24" s="987" t="s">
        <v>6</v>
      </c>
      <c r="D24" s="988">
        <v>6</v>
      </c>
      <c r="E24" s="991">
        <v>0</v>
      </c>
      <c r="F24" s="992">
        <v>0</v>
      </c>
    </row>
    <row r="25" spans="1:6">
      <c r="A25" s="1496"/>
      <c r="B25" s="990"/>
      <c r="C25" s="987" t="s">
        <v>7</v>
      </c>
      <c r="D25" s="988">
        <v>31</v>
      </c>
      <c r="E25" s="991">
        <v>0</v>
      </c>
      <c r="F25" s="992">
        <v>0</v>
      </c>
    </row>
    <row r="26" spans="1:6">
      <c r="A26" s="1496"/>
      <c r="B26" s="987" t="s">
        <v>4</v>
      </c>
      <c r="C26" s="987" t="s">
        <v>8</v>
      </c>
      <c r="D26" s="988">
        <v>10</v>
      </c>
      <c r="E26" s="991">
        <v>0</v>
      </c>
      <c r="F26" s="992">
        <v>0</v>
      </c>
    </row>
    <row r="27" spans="1:6">
      <c r="A27" s="1496"/>
      <c r="B27" s="990"/>
      <c r="C27" s="987" t="s">
        <v>6</v>
      </c>
      <c r="D27" s="988">
        <v>3</v>
      </c>
      <c r="E27" s="991">
        <v>0</v>
      </c>
      <c r="F27" s="992">
        <v>0</v>
      </c>
    </row>
    <row r="28" spans="1:6">
      <c r="A28" s="1496"/>
      <c r="B28" s="990"/>
      <c r="C28" s="987" t="s">
        <v>7</v>
      </c>
      <c r="D28" s="988">
        <v>13</v>
      </c>
      <c r="E28" s="991">
        <v>0</v>
      </c>
      <c r="F28" s="992">
        <v>0</v>
      </c>
    </row>
    <row r="29" spans="1:6">
      <c r="A29" s="1496"/>
      <c r="B29" s="987" t="s">
        <v>7</v>
      </c>
      <c r="C29" s="987" t="s">
        <v>8</v>
      </c>
      <c r="D29" s="988">
        <v>35</v>
      </c>
      <c r="E29" s="991">
        <v>0</v>
      </c>
      <c r="F29" s="992">
        <v>0</v>
      </c>
    </row>
    <row r="30" spans="1:6">
      <c r="A30" s="1496"/>
      <c r="B30" s="990"/>
      <c r="C30" s="987" t="s">
        <v>6</v>
      </c>
      <c r="D30" s="988">
        <v>9</v>
      </c>
      <c r="E30" s="991">
        <v>0</v>
      </c>
      <c r="F30" s="992">
        <v>0</v>
      </c>
    </row>
    <row r="31" spans="1:6">
      <c r="A31" s="1496"/>
      <c r="B31" s="990"/>
      <c r="C31" s="987" t="s">
        <v>7</v>
      </c>
      <c r="D31" s="988">
        <v>44</v>
      </c>
      <c r="E31" s="991">
        <v>0</v>
      </c>
      <c r="F31" s="992">
        <v>0</v>
      </c>
    </row>
    <row r="32" spans="1:6">
      <c r="A32" s="1496" t="s">
        <v>582</v>
      </c>
      <c r="B32" s="987" t="s">
        <v>3</v>
      </c>
      <c r="C32" s="987" t="s">
        <v>8</v>
      </c>
      <c r="D32" s="988">
        <v>194</v>
      </c>
      <c r="E32" s="988">
        <v>149</v>
      </c>
      <c r="F32" s="989">
        <v>76.8</v>
      </c>
    </row>
    <row r="33" spans="1:6">
      <c r="A33" s="1496"/>
      <c r="B33" s="990"/>
      <c r="C33" s="987" t="s">
        <v>6</v>
      </c>
      <c r="D33" s="988">
        <v>15</v>
      </c>
      <c r="E33" s="988">
        <v>12</v>
      </c>
      <c r="F33" s="989">
        <v>80</v>
      </c>
    </row>
    <row r="34" spans="1:6">
      <c r="A34" s="1496"/>
      <c r="B34" s="990"/>
      <c r="C34" s="987" t="s">
        <v>7</v>
      </c>
      <c r="D34" s="988">
        <v>209</v>
      </c>
      <c r="E34" s="988">
        <v>161</v>
      </c>
      <c r="F34" s="989">
        <v>77</v>
      </c>
    </row>
    <row r="35" spans="1:6">
      <c r="A35" s="1496"/>
      <c r="B35" s="987" t="s">
        <v>4</v>
      </c>
      <c r="C35" s="987" t="s">
        <v>8</v>
      </c>
      <c r="D35" s="988">
        <v>145</v>
      </c>
      <c r="E35" s="988">
        <v>113</v>
      </c>
      <c r="F35" s="989">
        <v>77.900000000000006</v>
      </c>
    </row>
    <row r="36" spans="1:6">
      <c r="A36" s="1496"/>
      <c r="B36" s="990"/>
      <c r="C36" s="987" t="s">
        <v>6</v>
      </c>
      <c r="D36" s="988">
        <v>18</v>
      </c>
      <c r="E36" s="988">
        <v>12</v>
      </c>
      <c r="F36" s="989">
        <v>66.7</v>
      </c>
    </row>
    <row r="37" spans="1:6">
      <c r="A37" s="1496"/>
      <c r="B37" s="990"/>
      <c r="C37" s="987" t="s">
        <v>7</v>
      </c>
      <c r="D37" s="988">
        <v>163</v>
      </c>
      <c r="E37" s="988">
        <v>125</v>
      </c>
      <c r="F37" s="989">
        <v>76.7</v>
      </c>
    </row>
    <row r="38" spans="1:6">
      <c r="A38" s="1496"/>
      <c r="B38" s="987" t="s">
        <v>7</v>
      </c>
      <c r="C38" s="987" t="s">
        <v>8</v>
      </c>
      <c r="D38" s="988">
        <v>339</v>
      </c>
      <c r="E38" s="988">
        <v>262</v>
      </c>
      <c r="F38" s="989">
        <v>77.3</v>
      </c>
    </row>
    <row r="39" spans="1:6">
      <c r="A39" s="1496"/>
      <c r="B39" s="990"/>
      <c r="C39" s="987" t="s">
        <v>6</v>
      </c>
      <c r="D39" s="988">
        <v>33</v>
      </c>
      <c r="E39" s="988">
        <v>24</v>
      </c>
      <c r="F39" s="989">
        <v>72.7</v>
      </c>
    </row>
    <row r="40" spans="1:6">
      <c r="A40" s="1496"/>
      <c r="B40" s="990"/>
      <c r="C40" s="987" t="s">
        <v>7</v>
      </c>
      <c r="D40" s="988">
        <v>372</v>
      </c>
      <c r="E40" s="988">
        <v>286</v>
      </c>
      <c r="F40" s="989">
        <v>76.900000000000006</v>
      </c>
    </row>
    <row r="41" spans="1:6">
      <c r="A41" s="1496" t="s">
        <v>580</v>
      </c>
      <c r="B41" s="987" t="s">
        <v>3</v>
      </c>
      <c r="C41" s="987" t="s">
        <v>8</v>
      </c>
      <c r="D41" s="988">
        <v>19</v>
      </c>
      <c r="E41" s="988">
        <v>19</v>
      </c>
      <c r="F41" s="989">
        <v>100</v>
      </c>
    </row>
    <row r="42" spans="1:6">
      <c r="A42" s="1496"/>
      <c r="B42" s="990"/>
      <c r="C42" s="987" t="s">
        <v>6</v>
      </c>
      <c r="D42" s="988" t="s">
        <v>124</v>
      </c>
      <c r="E42" s="988" t="s">
        <v>124</v>
      </c>
      <c r="F42" s="989" t="s">
        <v>124</v>
      </c>
    </row>
    <row r="43" spans="1:6">
      <c r="A43" s="1496"/>
      <c r="B43" s="990"/>
      <c r="C43" s="987" t="s">
        <v>7</v>
      </c>
      <c r="D43" s="988">
        <v>19</v>
      </c>
      <c r="E43" s="988">
        <v>19</v>
      </c>
      <c r="F43" s="989">
        <v>100</v>
      </c>
    </row>
    <row r="44" spans="1:6">
      <c r="A44" s="1496"/>
      <c r="B44" s="987" t="s">
        <v>4</v>
      </c>
      <c r="C44" s="987" t="s">
        <v>8</v>
      </c>
      <c r="D44" s="988">
        <v>141</v>
      </c>
      <c r="E44" s="988">
        <v>139</v>
      </c>
      <c r="F44" s="989">
        <v>98.6</v>
      </c>
    </row>
    <row r="45" spans="1:6">
      <c r="A45" s="1496"/>
      <c r="B45" s="990"/>
      <c r="C45" s="987" t="s">
        <v>6</v>
      </c>
      <c r="D45" s="988">
        <v>5</v>
      </c>
      <c r="E45" s="988">
        <v>5</v>
      </c>
      <c r="F45" s="989">
        <v>100</v>
      </c>
    </row>
    <row r="46" spans="1:6">
      <c r="A46" s="1496"/>
      <c r="B46" s="990"/>
      <c r="C46" s="987" t="s">
        <v>7</v>
      </c>
      <c r="D46" s="988">
        <v>146</v>
      </c>
      <c r="E46" s="988">
        <v>144</v>
      </c>
      <c r="F46" s="989">
        <v>98.6</v>
      </c>
    </row>
    <row r="47" spans="1:6">
      <c r="A47" s="1496"/>
      <c r="B47" s="987" t="s">
        <v>7</v>
      </c>
      <c r="C47" s="987" t="s">
        <v>8</v>
      </c>
      <c r="D47" s="988">
        <v>160</v>
      </c>
      <c r="E47" s="988">
        <v>158</v>
      </c>
      <c r="F47" s="989">
        <v>98.8</v>
      </c>
    </row>
    <row r="48" spans="1:6">
      <c r="A48" s="1496"/>
      <c r="B48" s="990"/>
      <c r="C48" s="987" t="s">
        <v>6</v>
      </c>
      <c r="D48" s="988">
        <v>5</v>
      </c>
      <c r="E48" s="988">
        <v>5</v>
      </c>
      <c r="F48" s="989">
        <v>100</v>
      </c>
    </row>
    <row r="49" spans="1:6">
      <c r="A49" s="1496"/>
      <c r="B49" s="990"/>
      <c r="C49" s="987" t="s">
        <v>7</v>
      </c>
      <c r="D49" s="988">
        <v>165</v>
      </c>
      <c r="E49" s="988">
        <v>163</v>
      </c>
      <c r="F49" s="989">
        <v>98.8</v>
      </c>
    </row>
    <row r="50" spans="1:6">
      <c r="A50" s="1496" t="s">
        <v>578</v>
      </c>
      <c r="B50" s="987" t="s">
        <v>3</v>
      </c>
      <c r="C50" s="987" t="s">
        <v>8</v>
      </c>
      <c r="D50" s="988">
        <v>12</v>
      </c>
      <c r="E50" s="988">
        <v>11</v>
      </c>
      <c r="F50" s="989">
        <v>91.7</v>
      </c>
    </row>
    <row r="51" spans="1:6">
      <c r="A51" s="1496"/>
      <c r="B51" s="990"/>
      <c r="C51" s="987" t="s">
        <v>6</v>
      </c>
      <c r="D51" s="988" t="s">
        <v>124</v>
      </c>
      <c r="E51" s="988" t="s">
        <v>124</v>
      </c>
      <c r="F51" s="989" t="s">
        <v>124</v>
      </c>
    </row>
    <row r="52" spans="1:6">
      <c r="A52" s="1496"/>
      <c r="B52" s="990"/>
      <c r="C52" s="987" t="s">
        <v>7</v>
      </c>
      <c r="D52" s="988">
        <v>12</v>
      </c>
      <c r="E52" s="988">
        <v>11</v>
      </c>
      <c r="F52" s="989">
        <v>91.7</v>
      </c>
    </row>
    <row r="53" spans="1:6">
      <c r="A53" s="1496"/>
      <c r="B53" s="987" t="s">
        <v>4</v>
      </c>
      <c r="C53" s="987" t="s">
        <v>8</v>
      </c>
      <c r="D53" s="988">
        <v>24</v>
      </c>
      <c r="E53" s="988">
        <v>24</v>
      </c>
      <c r="F53" s="989">
        <v>100</v>
      </c>
    </row>
    <row r="54" spans="1:6">
      <c r="A54" s="1496"/>
      <c r="B54" s="990"/>
      <c r="C54" s="987" t="s">
        <v>6</v>
      </c>
      <c r="D54" s="991" t="s">
        <v>67</v>
      </c>
      <c r="E54" s="991" t="s">
        <v>67</v>
      </c>
      <c r="F54" s="989">
        <v>100</v>
      </c>
    </row>
    <row r="55" spans="1:6">
      <c r="A55" s="1496"/>
      <c r="B55" s="990"/>
      <c r="C55" s="987" t="s">
        <v>7</v>
      </c>
      <c r="D55" s="988">
        <v>25</v>
      </c>
      <c r="E55" s="988">
        <v>25</v>
      </c>
      <c r="F55" s="989">
        <v>100</v>
      </c>
    </row>
    <row r="56" spans="1:6">
      <c r="A56" s="1496"/>
      <c r="B56" s="987" t="s">
        <v>7</v>
      </c>
      <c r="C56" s="987" t="s">
        <v>8</v>
      </c>
      <c r="D56" s="988">
        <v>36</v>
      </c>
      <c r="E56" s="988">
        <v>35</v>
      </c>
      <c r="F56" s="989">
        <v>97.2</v>
      </c>
    </row>
    <row r="57" spans="1:6">
      <c r="A57" s="1496"/>
      <c r="B57" s="990"/>
      <c r="C57" s="987" t="s">
        <v>6</v>
      </c>
      <c r="D57" s="991" t="s">
        <v>67</v>
      </c>
      <c r="E57" s="991" t="s">
        <v>67</v>
      </c>
      <c r="F57" s="989">
        <v>100</v>
      </c>
    </row>
    <row r="58" spans="1:6">
      <c r="A58" s="1496"/>
      <c r="B58" s="990"/>
      <c r="C58" s="987" t="s">
        <v>7</v>
      </c>
      <c r="D58" s="988">
        <v>37</v>
      </c>
      <c r="E58" s="988">
        <v>36</v>
      </c>
      <c r="F58" s="989">
        <v>97.3</v>
      </c>
    </row>
    <row r="59" spans="1:6">
      <c r="A59" s="1496" t="s">
        <v>577</v>
      </c>
      <c r="B59" s="987" t="s">
        <v>3</v>
      </c>
      <c r="C59" s="987" t="s">
        <v>8</v>
      </c>
      <c r="D59" s="988">
        <v>58</v>
      </c>
      <c r="E59" s="988">
        <v>55</v>
      </c>
      <c r="F59" s="989">
        <v>94.8</v>
      </c>
    </row>
    <row r="60" spans="1:6">
      <c r="A60" s="1496"/>
      <c r="B60" s="990"/>
      <c r="C60" s="987" t="s">
        <v>6</v>
      </c>
      <c r="D60" s="991" t="s">
        <v>67</v>
      </c>
      <c r="E60" s="991" t="s">
        <v>67</v>
      </c>
      <c r="F60" s="989">
        <v>100</v>
      </c>
    </row>
    <row r="61" spans="1:6">
      <c r="A61" s="1496"/>
      <c r="B61" s="990"/>
      <c r="C61" s="987" t="s">
        <v>7</v>
      </c>
      <c r="D61" s="988">
        <v>60</v>
      </c>
      <c r="E61" s="988">
        <v>57</v>
      </c>
      <c r="F61" s="989">
        <v>95</v>
      </c>
    </row>
    <row r="62" spans="1:6">
      <c r="A62" s="1496"/>
      <c r="B62" s="987" t="s">
        <v>4</v>
      </c>
      <c r="C62" s="987" t="s">
        <v>8</v>
      </c>
      <c r="D62" s="988">
        <v>11</v>
      </c>
      <c r="E62" s="988">
        <v>8</v>
      </c>
      <c r="F62" s="989">
        <v>72.7</v>
      </c>
    </row>
    <row r="63" spans="1:6">
      <c r="A63" s="1496"/>
      <c r="B63" s="990"/>
      <c r="C63" s="987" t="s">
        <v>6</v>
      </c>
      <c r="D63" s="991" t="s">
        <v>67</v>
      </c>
      <c r="E63" s="991" t="s">
        <v>67</v>
      </c>
      <c r="F63" s="989">
        <v>100</v>
      </c>
    </row>
    <row r="64" spans="1:6">
      <c r="A64" s="1496"/>
      <c r="B64" s="990"/>
      <c r="C64" s="987" t="s">
        <v>7</v>
      </c>
      <c r="D64" s="988">
        <v>12</v>
      </c>
      <c r="E64" s="988">
        <v>9</v>
      </c>
      <c r="F64" s="989">
        <v>75</v>
      </c>
    </row>
    <row r="65" spans="1:6">
      <c r="A65" s="1496"/>
      <c r="B65" s="987" t="s">
        <v>7</v>
      </c>
      <c r="C65" s="987" t="s">
        <v>8</v>
      </c>
      <c r="D65" s="988">
        <v>69</v>
      </c>
      <c r="E65" s="988">
        <v>63</v>
      </c>
      <c r="F65" s="989">
        <v>91.3</v>
      </c>
    </row>
    <row r="66" spans="1:6">
      <c r="A66" s="1496"/>
      <c r="B66" s="990"/>
      <c r="C66" s="987" t="s">
        <v>6</v>
      </c>
      <c r="D66" s="988">
        <v>3</v>
      </c>
      <c r="E66" s="988">
        <v>3</v>
      </c>
      <c r="F66" s="989">
        <v>100</v>
      </c>
    </row>
    <row r="67" spans="1:6">
      <c r="A67" s="1496"/>
      <c r="B67" s="990"/>
      <c r="C67" s="987" t="s">
        <v>7</v>
      </c>
      <c r="D67" s="988">
        <v>72</v>
      </c>
      <c r="E67" s="988">
        <v>66</v>
      </c>
      <c r="F67" s="989">
        <v>91.7</v>
      </c>
    </row>
    <row r="68" spans="1:6">
      <c r="A68" s="1496" t="s">
        <v>574</v>
      </c>
      <c r="B68" s="987" t="s">
        <v>3</v>
      </c>
      <c r="C68" s="987" t="s">
        <v>8</v>
      </c>
      <c r="D68" s="988">
        <v>56</v>
      </c>
      <c r="E68" s="988">
        <v>56</v>
      </c>
      <c r="F68" s="989">
        <v>100</v>
      </c>
    </row>
    <row r="69" spans="1:6">
      <c r="A69" s="1496"/>
      <c r="B69" s="990"/>
      <c r="C69" s="987" t="s">
        <v>6</v>
      </c>
      <c r="D69" s="988">
        <v>7</v>
      </c>
      <c r="E69" s="988">
        <v>7</v>
      </c>
      <c r="F69" s="989">
        <v>100</v>
      </c>
    </row>
    <row r="70" spans="1:6">
      <c r="A70" s="1496"/>
      <c r="B70" s="990"/>
      <c r="C70" s="987" t="s">
        <v>7</v>
      </c>
      <c r="D70" s="988">
        <v>63</v>
      </c>
      <c r="E70" s="988">
        <v>63</v>
      </c>
      <c r="F70" s="989">
        <v>100</v>
      </c>
    </row>
    <row r="71" spans="1:6">
      <c r="A71" s="1496"/>
      <c r="B71" s="987" t="s">
        <v>4</v>
      </c>
      <c r="C71" s="987" t="s">
        <v>8</v>
      </c>
      <c r="D71" s="988">
        <v>57</v>
      </c>
      <c r="E71" s="988">
        <v>57</v>
      </c>
      <c r="F71" s="989">
        <v>100</v>
      </c>
    </row>
    <row r="72" spans="1:6">
      <c r="A72" s="1496"/>
      <c r="B72" s="990"/>
      <c r="C72" s="987" t="s">
        <v>6</v>
      </c>
      <c r="D72" s="991" t="s">
        <v>67</v>
      </c>
      <c r="E72" s="991" t="s">
        <v>67</v>
      </c>
      <c r="F72" s="989">
        <v>100</v>
      </c>
    </row>
    <row r="73" spans="1:6">
      <c r="A73" s="1496"/>
      <c r="B73" s="990"/>
      <c r="C73" s="987" t="s">
        <v>7</v>
      </c>
      <c r="D73" s="988">
        <v>59</v>
      </c>
      <c r="E73" s="988">
        <v>59</v>
      </c>
      <c r="F73" s="989">
        <v>100</v>
      </c>
    </row>
    <row r="74" spans="1:6">
      <c r="A74" s="1496"/>
      <c r="B74" s="987" t="s">
        <v>7</v>
      </c>
      <c r="C74" s="987" t="s">
        <v>8</v>
      </c>
      <c r="D74" s="988">
        <v>113</v>
      </c>
      <c r="E74" s="988">
        <v>113</v>
      </c>
      <c r="F74" s="989">
        <v>100</v>
      </c>
    </row>
    <row r="75" spans="1:6">
      <c r="A75" s="1496"/>
      <c r="B75" s="990"/>
      <c r="C75" s="987" t="s">
        <v>6</v>
      </c>
      <c r="D75" s="988">
        <v>9</v>
      </c>
      <c r="E75" s="988">
        <v>9</v>
      </c>
      <c r="F75" s="989">
        <v>100</v>
      </c>
    </row>
    <row r="76" spans="1:6">
      <c r="A76" s="1496"/>
      <c r="B76" s="990"/>
      <c r="C76" s="987" t="s">
        <v>7</v>
      </c>
      <c r="D76" s="988">
        <v>122</v>
      </c>
      <c r="E76" s="988">
        <v>122</v>
      </c>
      <c r="F76" s="989">
        <v>100</v>
      </c>
    </row>
    <row r="77" spans="1:6">
      <c r="A77" s="1496" t="s">
        <v>573</v>
      </c>
      <c r="B77" s="987" t="s">
        <v>3</v>
      </c>
      <c r="C77" s="987" t="s">
        <v>8</v>
      </c>
      <c r="D77" s="988">
        <v>61</v>
      </c>
      <c r="E77" s="988">
        <v>61</v>
      </c>
      <c r="F77" s="989">
        <v>100</v>
      </c>
    </row>
    <row r="78" spans="1:6">
      <c r="A78" s="1496"/>
      <c r="B78" s="990"/>
      <c r="C78" s="987" t="s">
        <v>6</v>
      </c>
      <c r="D78" s="988">
        <v>4</v>
      </c>
      <c r="E78" s="988">
        <v>4</v>
      </c>
      <c r="F78" s="989">
        <v>100</v>
      </c>
    </row>
    <row r="79" spans="1:6">
      <c r="A79" s="1496"/>
      <c r="B79" s="990"/>
      <c r="C79" s="987" t="s">
        <v>7</v>
      </c>
      <c r="D79" s="988">
        <v>65</v>
      </c>
      <c r="E79" s="988">
        <v>65</v>
      </c>
      <c r="F79" s="989">
        <v>100</v>
      </c>
    </row>
    <row r="80" spans="1:6">
      <c r="A80" s="1496"/>
      <c r="B80" s="987" t="s">
        <v>4</v>
      </c>
      <c r="C80" s="987" t="s">
        <v>8</v>
      </c>
      <c r="D80" s="988">
        <v>67</v>
      </c>
      <c r="E80" s="988">
        <v>66</v>
      </c>
      <c r="F80" s="989">
        <v>98.5</v>
      </c>
    </row>
    <row r="81" spans="1:6">
      <c r="A81" s="1496"/>
      <c r="B81" s="990"/>
      <c r="C81" s="987" t="s">
        <v>6</v>
      </c>
      <c r="D81" s="988" t="s">
        <v>124</v>
      </c>
      <c r="E81" s="988" t="s">
        <v>124</v>
      </c>
      <c r="F81" s="989" t="s">
        <v>124</v>
      </c>
    </row>
    <row r="82" spans="1:6">
      <c r="A82" s="1496"/>
      <c r="B82" s="990"/>
      <c r="C82" s="987" t="s">
        <v>7</v>
      </c>
      <c r="D82" s="988">
        <v>67</v>
      </c>
      <c r="E82" s="988">
        <v>66</v>
      </c>
      <c r="F82" s="989">
        <v>98.5</v>
      </c>
    </row>
    <row r="83" spans="1:6">
      <c r="A83" s="1496"/>
      <c r="B83" s="987" t="s">
        <v>7</v>
      </c>
      <c r="C83" s="987" t="s">
        <v>8</v>
      </c>
      <c r="D83" s="988">
        <v>128</v>
      </c>
      <c r="E83" s="988">
        <v>127</v>
      </c>
      <c r="F83" s="989">
        <v>99.2</v>
      </c>
    </row>
    <row r="84" spans="1:6">
      <c r="A84" s="1496"/>
      <c r="B84" s="990"/>
      <c r="C84" s="987" t="s">
        <v>6</v>
      </c>
      <c r="D84" s="988">
        <v>4</v>
      </c>
      <c r="E84" s="988">
        <v>4</v>
      </c>
      <c r="F84" s="989">
        <v>100</v>
      </c>
    </row>
    <row r="85" spans="1:6">
      <c r="A85" s="1496"/>
      <c r="B85" s="990"/>
      <c r="C85" s="987" t="s">
        <v>7</v>
      </c>
      <c r="D85" s="988">
        <v>132</v>
      </c>
      <c r="E85" s="988">
        <v>131</v>
      </c>
      <c r="F85" s="989">
        <v>99.2</v>
      </c>
    </row>
    <row r="86" spans="1:6" s="754" customFormat="1" ht="15">
      <c r="A86" s="1499" t="s">
        <v>535</v>
      </c>
      <c r="B86" s="1499"/>
      <c r="C86" s="1499"/>
      <c r="D86" s="1499"/>
      <c r="E86" s="1499"/>
      <c r="F86" s="1499"/>
    </row>
    <row r="87" spans="1:6">
      <c r="A87" s="1496" t="s">
        <v>586</v>
      </c>
      <c r="B87" s="987" t="s">
        <v>3</v>
      </c>
      <c r="C87" s="987" t="s">
        <v>8</v>
      </c>
      <c r="D87" s="988">
        <v>581</v>
      </c>
      <c r="E87" s="988">
        <v>520</v>
      </c>
      <c r="F87" s="989">
        <v>89.5</v>
      </c>
    </row>
    <row r="88" spans="1:6">
      <c r="A88" s="1496"/>
      <c r="B88" s="990"/>
      <c r="C88" s="987" t="s">
        <v>6</v>
      </c>
      <c r="D88" s="988">
        <v>41</v>
      </c>
      <c r="E88" s="988">
        <v>34</v>
      </c>
      <c r="F88" s="989">
        <v>82.9</v>
      </c>
    </row>
    <row r="89" spans="1:6">
      <c r="A89" s="1496"/>
      <c r="B89" s="990"/>
      <c r="C89" s="987" t="s">
        <v>7</v>
      </c>
      <c r="D89" s="988">
        <v>622</v>
      </c>
      <c r="E89" s="988">
        <v>554</v>
      </c>
      <c r="F89" s="989">
        <v>89.1</v>
      </c>
    </row>
    <row r="90" spans="1:6">
      <c r="A90" s="1496"/>
      <c r="B90" s="987" t="s">
        <v>4</v>
      </c>
      <c r="C90" s="987" t="s">
        <v>8</v>
      </c>
      <c r="D90" s="988">
        <v>400</v>
      </c>
      <c r="E90" s="988">
        <v>375</v>
      </c>
      <c r="F90" s="989">
        <v>93.8</v>
      </c>
    </row>
    <row r="91" spans="1:6">
      <c r="A91" s="1496"/>
      <c r="B91" s="990"/>
      <c r="C91" s="987" t="s">
        <v>6</v>
      </c>
      <c r="D91" s="988">
        <v>38</v>
      </c>
      <c r="E91" s="988">
        <v>33</v>
      </c>
      <c r="F91" s="989">
        <v>86.8</v>
      </c>
    </row>
    <row r="92" spans="1:6">
      <c r="A92" s="1496"/>
      <c r="B92" s="990"/>
      <c r="C92" s="987" t="s">
        <v>7</v>
      </c>
      <c r="D92" s="988">
        <v>438</v>
      </c>
      <c r="E92" s="988">
        <v>408</v>
      </c>
      <c r="F92" s="989">
        <v>93.2</v>
      </c>
    </row>
    <row r="93" spans="1:6">
      <c r="A93" s="1496"/>
      <c r="B93" s="987" t="s">
        <v>7</v>
      </c>
      <c r="C93" s="987" t="s">
        <v>8</v>
      </c>
      <c r="D93" s="988">
        <v>981</v>
      </c>
      <c r="E93" s="988">
        <v>895</v>
      </c>
      <c r="F93" s="989">
        <v>91.2</v>
      </c>
    </row>
    <row r="94" spans="1:6">
      <c r="A94" s="1496"/>
      <c r="B94" s="990"/>
      <c r="C94" s="987" t="s">
        <v>6</v>
      </c>
      <c r="D94" s="988">
        <v>79</v>
      </c>
      <c r="E94" s="988">
        <v>67</v>
      </c>
      <c r="F94" s="989">
        <v>84.8</v>
      </c>
    </row>
    <row r="95" spans="1:6">
      <c r="A95" s="1496"/>
      <c r="B95" s="990"/>
      <c r="C95" s="987" t="s">
        <v>7</v>
      </c>
      <c r="D95" s="988">
        <v>1060</v>
      </c>
      <c r="E95" s="988">
        <v>962</v>
      </c>
      <c r="F95" s="989">
        <v>90.8</v>
      </c>
    </row>
    <row r="96" spans="1:6">
      <c r="A96" s="1496"/>
      <c r="B96" s="990"/>
      <c r="C96" s="987" t="s">
        <v>7</v>
      </c>
      <c r="D96" s="988" t="s">
        <v>124</v>
      </c>
      <c r="E96" s="988" t="s">
        <v>124</v>
      </c>
      <c r="F96" s="989" t="s">
        <v>124</v>
      </c>
    </row>
    <row r="97" spans="1:6">
      <c r="A97" s="1496" t="s">
        <v>584</v>
      </c>
      <c r="B97" s="987" t="s">
        <v>3</v>
      </c>
      <c r="C97" s="987" t="s">
        <v>8</v>
      </c>
      <c r="D97" s="988">
        <v>19</v>
      </c>
      <c r="E97" s="988">
        <v>11</v>
      </c>
      <c r="F97" s="989">
        <v>57.9</v>
      </c>
    </row>
    <row r="98" spans="1:6">
      <c r="A98" s="1496"/>
      <c r="B98" s="990"/>
      <c r="C98" s="987" t="s">
        <v>6</v>
      </c>
      <c r="D98" s="988">
        <v>5</v>
      </c>
      <c r="E98" s="991" t="s">
        <v>67</v>
      </c>
      <c r="F98" s="989">
        <v>40</v>
      </c>
    </row>
    <row r="99" spans="1:6">
      <c r="A99" s="1496"/>
      <c r="B99" s="990"/>
      <c r="C99" s="987" t="s">
        <v>7</v>
      </c>
      <c r="D99" s="988">
        <v>24</v>
      </c>
      <c r="E99" s="988">
        <v>13</v>
      </c>
      <c r="F99" s="989">
        <v>54.2</v>
      </c>
    </row>
    <row r="100" spans="1:6">
      <c r="A100" s="1496"/>
      <c r="B100" s="987" t="s">
        <v>4</v>
      </c>
      <c r="C100" s="987" t="s">
        <v>8</v>
      </c>
      <c r="D100" s="988">
        <v>19</v>
      </c>
      <c r="E100" s="988">
        <v>9</v>
      </c>
      <c r="F100" s="989">
        <v>47.4</v>
      </c>
    </row>
    <row r="101" spans="1:6">
      <c r="A101" s="1496"/>
      <c r="B101" s="990"/>
      <c r="C101" s="987" t="s">
        <v>6</v>
      </c>
      <c r="D101" s="988" t="s">
        <v>124</v>
      </c>
      <c r="E101" s="988" t="s">
        <v>124</v>
      </c>
      <c r="F101" s="989" t="s">
        <v>124</v>
      </c>
    </row>
    <row r="102" spans="1:6">
      <c r="A102" s="1496"/>
      <c r="B102" s="990"/>
      <c r="C102" s="987" t="s">
        <v>7</v>
      </c>
      <c r="D102" s="988">
        <v>19</v>
      </c>
      <c r="E102" s="988">
        <v>9</v>
      </c>
      <c r="F102" s="989">
        <v>47.4</v>
      </c>
    </row>
    <row r="103" spans="1:6">
      <c r="A103" s="1496"/>
      <c r="B103" s="987" t="s">
        <v>7</v>
      </c>
      <c r="C103" s="987" t="s">
        <v>8</v>
      </c>
      <c r="D103" s="988">
        <v>38</v>
      </c>
      <c r="E103" s="988">
        <v>20</v>
      </c>
      <c r="F103" s="989">
        <v>52.6</v>
      </c>
    </row>
    <row r="104" spans="1:6">
      <c r="A104" s="1496"/>
      <c r="B104" s="990"/>
      <c r="C104" s="987" t="s">
        <v>6</v>
      </c>
      <c r="D104" s="988">
        <v>5</v>
      </c>
      <c r="E104" s="991" t="s">
        <v>67</v>
      </c>
      <c r="F104" s="989">
        <v>40</v>
      </c>
    </row>
    <row r="105" spans="1:6">
      <c r="A105" s="1496"/>
      <c r="B105" s="990"/>
      <c r="C105" s="987" t="s">
        <v>7</v>
      </c>
      <c r="D105" s="988">
        <v>43</v>
      </c>
      <c r="E105" s="988">
        <v>22</v>
      </c>
      <c r="F105" s="989">
        <v>51.2</v>
      </c>
    </row>
    <row r="106" spans="1:6">
      <c r="A106" s="1496" t="s">
        <v>583</v>
      </c>
      <c r="B106" s="987" t="s">
        <v>3</v>
      </c>
      <c r="C106" s="987" t="s">
        <v>8</v>
      </c>
      <c r="D106" s="988">
        <v>29</v>
      </c>
      <c r="E106" s="988">
        <v>0</v>
      </c>
      <c r="F106" s="989">
        <v>0</v>
      </c>
    </row>
    <row r="107" spans="1:6">
      <c r="A107" s="1496"/>
      <c r="B107" s="990"/>
      <c r="C107" s="987" t="s">
        <v>6</v>
      </c>
      <c r="D107" s="988">
        <v>5</v>
      </c>
      <c r="E107" s="988">
        <v>0</v>
      </c>
      <c r="F107" s="989">
        <v>0</v>
      </c>
    </row>
    <row r="108" spans="1:6">
      <c r="A108" s="1496"/>
      <c r="B108" s="990"/>
      <c r="C108" s="987" t="s">
        <v>7</v>
      </c>
      <c r="D108" s="988">
        <v>34</v>
      </c>
      <c r="E108" s="988">
        <v>0</v>
      </c>
      <c r="F108" s="989">
        <v>0</v>
      </c>
    </row>
    <row r="109" spans="1:6">
      <c r="A109" s="1496"/>
      <c r="B109" s="987" t="s">
        <v>4</v>
      </c>
      <c r="C109" s="987" t="s">
        <v>8</v>
      </c>
      <c r="D109" s="988">
        <v>26</v>
      </c>
      <c r="E109" s="988">
        <v>0</v>
      </c>
      <c r="F109" s="989">
        <v>0</v>
      </c>
    </row>
    <row r="110" spans="1:6">
      <c r="A110" s="1496"/>
      <c r="B110" s="990"/>
      <c r="C110" s="987" t="s">
        <v>6</v>
      </c>
      <c r="D110" s="988">
        <v>5</v>
      </c>
      <c r="E110" s="988">
        <v>0</v>
      </c>
      <c r="F110" s="989">
        <v>0</v>
      </c>
    </row>
    <row r="111" spans="1:6">
      <c r="A111" s="1496"/>
      <c r="B111" s="990"/>
      <c r="C111" s="987" t="s">
        <v>7</v>
      </c>
      <c r="D111" s="988">
        <v>31</v>
      </c>
      <c r="E111" s="988">
        <v>0</v>
      </c>
      <c r="F111" s="989">
        <v>0</v>
      </c>
    </row>
    <row r="112" spans="1:6">
      <c r="A112" s="1496"/>
      <c r="B112" s="987" t="s">
        <v>7</v>
      </c>
      <c r="C112" s="987" t="s">
        <v>8</v>
      </c>
      <c r="D112" s="988">
        <v>55</v>
      </c>
      <c r="E112" s="988">
        <v>0</v>
      </c>
      <c r="F112" s="989">
        <v>0</v>
      </c>
    </row>
    <row r="113" spans="1:6">
      <c r="A113" s="1496"/>
      <c r="B113" s="990"/>
      <c r="C113" s="987" t="s">
        <v>6</v>
      </c>
      <c r="D113" s="988">
        <v>10</v>
      </c>
      <c r="E113" s="988">
        <v>0</v>
      </c>
      <c r="F113" s="989">
        <v>0</v>
      </c>
    </row>
    <row r="114" spans="1:6">
      <c r="A114" s="1496"/>
      <c r="B114" s="990"/>
      <c r="C114" s="987" t="s">
        <v>7</v>
      </c>
      <c r="D114" s="988">
        <v>65</v>
      </c>
      <c r="E114" s="988">
        <v>0</v>
      </c>
      <c r="F114" s="989">
        <v>0</v>
      </c>
    </row>
    <row r="115" spans="1:6">
      <c r="A115" s="1496" t="s">
        <v>582</v>
      </c>
      <c r="B115" s="987" t="s">
        <v>3</v>
      </c>
      <c r="C115" s="987" t="s">
        <v>8</v>
      </c>
      <c r="D115" s="988">
        <v>212</v>
      </c>
      <c r="E115" s="988">
        <v>153</v>
      </c>
      <c r="F115" s="989">
        <v>72.2</v>
      </c>
    </row>
    <row r="116" spans="1:6">
      <c r="A116" s="1496"/>
      <c r="B116" s="990"/>
      <c r="C116" s="987" t="s">
        <v>6</v>
      </c>
      <c r="D116" s="988">
        <v>14</v>
      </c>
      <c r="E116" s="988">
        <v>10</v>
      </c>
      <c r="F116" s="989">
        <v>71.400000000000006</v>
      </c>
    </row>
    <row r="117" spans="1:6">
      <c r="A117" s="1496"/>
      <c r="B117" s="990"/>
      <c r="C117" s="987" t="s">
        <v>7</v>
      </c>
      <c r="D117" s="988">
        <v>226</v>
      </c>
      <c r="E117" s="988">
        <v>163</v>
      </c>
      <c r="F117" s="989">
        <v>72.099999999999994</v>
      </c>
    </row>
    <row r="118" spans="1:6">
      <c r="A118" s="1496"/>
      <c r="B118" s="987" t="s">
        <v>4</v>
      </c>
      <c r="C118" s="987" t="s">
        <v>8</v>
      </c>
      <c r="D118" s="988">
        <v>148</v>
      </c>
      <c r="E118" s="988">
        <v>108</v>
      </c>
      <c r="F118" s="989">
        <v>73</v>
      </c>
    </row>
    <row r="119" spans="1:6">
      <c r="A119" s="1496"/>
      <c r="B119" s="990"/>
      <c r="C119" s="987" t="s">
        <v>6</v>
      </c>
      <c r="D119" s="988">
        <v>13</v>
      </c>
      <c r="E119" s="988">
        <v>11</v>
      </c>
      <c r="F119" s="989">
        <v>84.6</v>
      </c>
    </row>
    <row r="120" spans="1:6">
      <c r="A120" s="1496"/>
      <c r="B120" s="990"/>
      <c r="C120" s="987" t="s">
        <v>7</v>
      </c>
      <c r="D120" s="988">
        <v>161</v>
      </c>
      <c r="E120" s="988">
        <v>119</v>
      </c>
      <c r="F120" s="989">
        <v>73.900000000000006</v>
      </c>
    </row>
    <row r="121" spans="1:6">
      <c r="A121" s="1496"/>
      <c r="B121" s="987" t="s">
        <v>7</v>
      </c>
      <c r="C121" s="987" t="s">
        <v>8</v>
      </c>
      <c r="D121" s="988">
        <v>360</v>
      </c>
      <c r="E121" s="988">
        <v>261</v>
      </c>
      <c r="F121" s="989">
        <v>72.5</v>
      </c>
    </row>
    <row r="122" spans="1:6">
      <c r="A122" s="1496"/>
      <c r="B122" s="990"/>
      <c r="C122" s="987" t="s">
        <v>6</v>
      </c>
      <c r="D122" s="988">
        <v>27</v>
      </c>
      <c r="E122" s="988">
        <v>21</v>
      </c>
      <c r="F122" s="989">
        <v>77.8</v>
      </c>
    </row>
    <row r="123" spans="1:6">
      <c r="A123" s="1496"/>
      <c r="B123" s="990"/>
      <c r="C123" s="987" t="s">
        <v>7</v>
      </c>
      <c r="D123" s="988">
        <v>387</v>
      </c>
      <c r="E123" s="988">
        <v>282</v>
      </c>
      <c r="F123" s="989">
        <v>72.900000000000006</v>
      </c>
    </row>
    <row r="124" spans="1:6">
      <c r="A124" s="1496" t="s">
        <v>580</v>
      </c>
      <c r="B124" s="987" t="s">
        <v>3</v>
      </c>
      <c r="C124" s="987" t="s">
        <v>8</v>
      </c>
      <c r="D124" s="988">
        <v>31</v>
      </c>
      <c r="E124" s="988">
        <v>30</v>
      </c>
      <c r="F124" s="989">
        <v>96.8</v>
      </c>
    </row>
    <row r="125" spans="1:6">
      <c r="A125" s="1496"/>
      <c r="B125" s="990"/>
      <c r="C125" s="987" t="s">
        <v>6</v>
      </c>
      <c r="D125" s="988" t="s">
        <v>124</v>
      </c>
      <c r="E125" s="988" t="s">
        <v>124</v>
      </c>
      <c r="F125" s="989" t="s">
        <v>124</v>
      </c>
    </row>
    <row r="126" spans="1:6">
      <c r="A126" s="1496"/>
      <c r="B126" s="990"/>
      <c r="C126" s="987" t="s">
        <v>7</v>
      </c>
      <c r="D126" s="988">
        <v>31</v>
      </c>
      <c r="E126" s="988">
        <v>30</v>
      </c>
      <c r="F126" s="989">
        <v>96.8</v>
      </c>
    </row>
    <row r="127" spans="1:6">
      <c r="A127" s="1496"/>
      <c r="B127" s="987" t="s">
        <v>4</v>
      </c>
      <c r="C127" s="987" t="s">
        <v>8</v>
      </c>
      <c r="D127" s="988">
        <v>140</v>
      </c>
      <c r="E127" s="988">
        <v>134</v>
      </c>
      <c r="F127" s="989">
        <v>95.7</v>
      </c>
    </row>
    <row r="128" spans="1:6">
      <c r="A128" s="1496"/>
      <c r="B128" s="990"/>
      <c r="C128" s="987" t="s">
        <v>6</v>
      </c>
      <c r="D128" s="988">
        <v>8</v>
      </c>
      <c r="E128" s="988">
        <v>6</v>
      </c>
      <c r="F128" s="989">
        <v>75</v>
      </c>
    </row>
    <row r="129" spans="1:6">
      <c r="A129" s="1496"/>
      <c r="B129" s="990"/>
      <c r="C129" s="987" t="s">
        <v>7</v>
      </c>
      <c r="D129" s="988">
        <v>148</v>
      </c>
      <c r="E129" s="988">
        <v>140</v>
      </c>
      <c r="F129" s="989">
        <v>94.6</v>
      </c>
    </row>
    <row r="130" spans="1:6">
      <c r="A130" s="1496"/>
      <c r="B130" s="987" t="s">
        <v>7</v>
      </c>
      <c r="C130" s="987" t="s">
        <v>8</v>
      </c>
      <c r="D130" s="988">
        <v>171</v>
      </c>
      <c r="E130" s="988">
        <v>164</v>
      </c>
      <c r="F130" s="989">
        <v>95.9</v>
      </c>
    </row>
    <row r="131" spans="1:6">
      <c r="A131" s="1496"/>
      <c r="B131" s="990"/>
      <c r="C131" s="987" t="s">
        <v>6</v>
      </c>
      <c r="D131" s="988">
        <v>8</v>
      </c>
      <c r="E131" s="988">
        <v>6</v>
      </c>
      <c r="F131" s="989">
        <v>75</v>
      </c>
    </row>
    <row r="132" spans="1:6">
      <c r="A132" s="1496"/>
      <c r="B132" s="990"/>
      <c r="C132" s="987" t="s">
        <v>7</v>
      </c>
      <c r="D132" s="988">
        <v>179</v>
      </c>
      <c r="E132" s="988">
        <v>170</v>
      </c>
      <c r="F132" s="989">
        <v>95</v>
      </c>
    </row>
    <row r="133" spans="1:6">
      <c r="A133" s="1496" t="s">
        <v>578</v>
      </c>
      <c r="B133" s="987" t="s">
        <v>3</v>
      </c>
      <c r="C133" s="987" t="s">
        <v>8</v>
      </c>
      <c r="D133" s="988">
        <v>18</v>
      </c>
      <c r="E133" s="988">
        <v>16</v>
      </c>
      <c r="F133" s="989">
        <v>88.9</v>
      </c>
    </row>
    <row r="134" spans="1:6">
      <c r="A134" s="1496"/>
      <c r="B134" s="990"/>
      <c r="C134" s="987" t="s">
        <v>6</v>
      </c>
      <c r="D134" s="988">
        <v>3</v>
      </c>
      <c r="E134" s="991" t="s">
        <v>67</v>
      </c>
      <c r="F134" s="989">
        <v>66.7</v>
      </c>
    </row>
    <row r="135" spans="1:6">
      <c r="A135" s="1496"/>
      <c r="B135" s="990"/>
      <c r="C135" s="987" t="s">
        <v>7</v>
      </c>
      <c r="D135" s="988">
        <v>21</v>
      </c>
      <c r="E135" s="988">
        <v>18</v>
      </c>
      <c r="F135" s="989">
        <v>85.7</v>
      </c>
    </row>
    <row r="136" spans="1:6">
      <c r="A136" s="1496"/>
      <c r="B136" s="987" t="s">
        <v>4</v>
      </c>
      <c r="C136" s="987" t="s">
        <v>8</v>
      </c>
      <c r="D136" s="988">
        <v>26</v>
      </c>
      <c r="E136" s="988">
        <v>21</v>
      </c>
      <c r="F136" s="989">
        <v>80.8</v>
      </c>
    </row>
    <row r="137" spans="1:6">
      <c r="A137" s="1496"/>
      <c r="B137" s="990"/>
      <c r="C137" s="987" t="s">
        <v>6</v>
      </c>
      <c r="D137" s="988">
        <v>4</v>
      </c>
      <c r="E137" s="988">
        <v>4</v>
      </c>
      <c r="F137" s="989">
        <v>100</v>
      </c>
    </row>
    <row r="138" spans="1:6">
      <c r="A138" s="1496"/>
      <c r="B138" s="990"/>
      <c r="C138" s="987" t="s">
        <v>7</v>
      </c>
      <c r="D138" s="988">
        <v>30</v>
      </c>
      <c r="E138" s="988">
        <v>25</v>
      </c>
      <c r="F138" s="989">
        <v>83.3</v>
      </c>
    </row>
    <row r="139" spans="1:6">
      <c r="A139" s="1496"/>
      <c r="B139" s="987" t="s">
        <v>7</v>
      </c>
      <c r="C139" s="987" t="s">
        <v>8</v>
      </c>
      <c r="D139" s="988">
        <v>44</v>
      </c>
      <c r="E139" s="988">
        <v>37</v>
      </c>
      <c r="F139" s="989">
        <v>84.1</v>
      </c>
    </row>
    <row r="140" spans="1:6">
      <c r="A140" s="1496"/>
      <c r="B140" s="990"/>
      <c r="C140" s="987" t="s">
        <v>6</v>
      </c>
      <c r="D140" s="988">
        <v>7</v>
      </c>
      <c r="E140" s="988">
        <v>6</v>
      </c>
      <c r="F140" s="989">
        <v>85.7</v>
      </c>
    </row>
    <row r="141" spans="1:6">
      <c r="A141" s="1496"/>
      <c r="B141" s="990"/>
      <c r="C141" s="987" t="s">
        <v>7</v>
      </c>
      <c r="D141" s="988">
        <v>51</v>
      </c>
      <c r="E141" s="988">
        <v>43</v>
      </c>
      <c r="F141" s="989">
        <v>84.3</v>
      </c>
    </row>
    <row r="142" spans="1:6">
      <c r="A142" s="1496" t="s">
        <v>577</v>
      </c>
      <c r="B142" s="987" t="s">
        <v>3</v>
      </c>
      <c r="C142" s="987" t="s">
        <v>8</v>
      </c>
      <c r="D142" s="988">
        <v>59</v>
      </c>
      <c r="E142" s="988">
        <v>55</v>
      </c>
      <c r="F142" s="989">
        <v>93.2</v>
      </c>
    </row>
    <row r="143" spans="1:6">
      <c r="A143" s="1496"/>
      <c r="B143" s="990"/>
      <c r="C143" s="987" t="s">
        <v>6</v>
      </c>
      <c r="D143" s="988">
        <v>4</v>
      </c>
      <c r="E143" s="988">
        <v>3</v>
      </c>
      <c r="F143" s="989">
        <v>75</v>
      </c>
    </row>
    <row r="144" spans="1:6">
      <c r="A144" s="1496"/>
      <c r="B144" s="990"/>
      <c r="C144" s="987" t="s">
        <v>7</v>
      </c>
      <c r="D144" s="988">
        <v>63</v>
      </c>
      <c r="E144" s="988">
        <v>58</v>
      </c>
      <c r="F144" s="989">
        <v>92.1</v>
      </c>
    </row>
    <row r="145" spans="1:6">
      <c r="A145" s="1496"/>
      <c r="B145" s="987" t="s">
        <v>4</v>
      </c>
      <c r="C145" s="987" t="s">
        <v>8</v>
      </c>
      <c r="D145" s="988">
        <v>13</v>
      </c>
      <c r="E145" s="988">
        <v>13</v>
      </c>
      <c r="F145" s="989">
        <v>100</v>
      </c>
    </row>
    <row r="146" spans="1:6">
      <c r="A146" s="1496"/>
      <c r="B146" s="990"/>
      <c r="C146" s="987" t="s">
        <v>6</v>
      </c>
      <c r="D146" s="988" t="s">
        <v>124</v>
      </c>
      <c r="E146" s="988" t="s">
        <v>124</v>
      </c>
      <c r="F146" s="989" t="s">
        <v>124</v>
      </c>
    </row>
    <row r="147" spans="1:6">
      <c r="A147" s="1496"/>
      <c r="B147" s="990"/>
      <c r="C147" s="987" t="s">
        <v>7</v>
      </c>
      <c r="D147" s="988">
        <v>13</v>
      </c>
      <c r="E147" s="988">
        <v>13</v>
      </c>
      <c r="F147" s="989">
        <v>100</v>
      </c>
    </row>
    <row r="148" spans="1:6">
      <c r="A148" s="1496"/>
      <c r="B148" s="987" t="s">
        <v>7</v>
      </c>
      <c r="C148" s="987" t="s">
        <v>8</v>
      </c>
      <c r="D148" s="988">
        <v>72</v>
      </c>
      <c r="E148" s="988">
        <v>68</v>
      </c>
      <c r="F148" s="989">
        <v>94.4</v>
      </c>
    </row>
    <row r="149" spans="1:6">
      <c r="A149" s="1496"/>
      <c r="B149" s="990"/>
      <c r="C149" s="987" t="s">
        <v>6</v>
      </c>
      <c r="D149" s="988">
        <v>4</v>
      </c>
      <c r="E149" s="988">
        <v>3</v>
      </c>
      <c r="F149" s="989">
        <v>75</v>
      </c>
    </row>
    <row r="150" spans="1:6">
      <c r="A150" s="1496"/>
      <c r="B150" s="990"/>
      <c r="C150" s="987" t="s">
        <v>7</v>
      </c>
      <c r="D150" s="988">
        <v>76</v>
      </c>
      <c r="E150" s="988">
        <v>71</v>
      </c>
      <c r="F150" s="989">
        <v>93.4</v>
      </c>
    </row>
    <row r="151" spans="1:6">
      <c r="A151" s="1511" t="s">
        <v>574</v>
      </c>
      <c r="B151" s="987" t="s">
        <v>3</v>
      </c>
      <c r="C151" s="987" t="s">
        <v>8</v>
      </c>
      <c r="D151" s="988">
        <v>65</v>
      </c>
      <c r="E151" s="988">
        <v>58</v>
      </c>
      <c r="F151" s="989">
        <v>89.2</v>
      </c>
    </row>
    <row r="152" spans="1:6">
      <c r="A152" s="1511"/>
      <c r="B152" s="990"/>
      <c r="C152" s="987" t="s">
        <v>6</v>
      </c>
      <c r="D152" s="988">
        <v>3</v>
      </c>
      <c r="E152" s="988">
        <v>3</v>
      </c>
      <c r="F152" s="989">
        <v>100</v>
      </c>
    </row>
    <row r="153" spans="1:6">
      <c r="A153" s="1511"/>
      <c r="B153" s="990"/>
      <c r="C153" s="987" t="s">
        <v>7</v>
      </c>
      <c r="D153" s="988">
        <v>68</v>
      </c>
      <c r="E153" s="988">
        <v>61</v>
      </c>
      <c r="F153" s="989">
        <v>89.7</v>
      </c>
    </row>
    <row r="154" spans="1:6">
      <c r="A154" s="1511"/>
      <c r="B154" s="987" t="s">
        <v>4</v>
      </c>
      <c r="C154" s="987" t="s">
        <v>8</v>
      </c>
      <c r="D154" s="988">
        <v>62</v>
      </c>
      <c r="E154" s="988">
        <v>55</v>
      </c>
      <c r="F154" s="989">
        <v>88.7</v>
      </c>
    </row>
    <row r="155" spans="1:6">
      <c r="A155" s="1511"/>
      <c r="B155" s="990"/>
      <c r="C155" s="987" t="s">
        <v>6</v>
      </c>
      <c r="D155" s="988">
        <v>4</v>
      </c>
      <c r="E155" s="991" t="s">
        <v>67</v>
      </c>
      <c r="F155" s="989">
        <v>50</v>
      </c>
    </row>
    <row r="156" spans="1:6">
      <c r="A156" s="1511"/>
      <c r="B156" s="990"/>
      <c r="C156" s="987" t="s">
        <v>7</v>
      </c>
      <c r="D156" s="988">
        <v>66</v>
      </c>
      <c r="E156" s="988">
        <v>57</v>
      </c>
      <c r="F156" s="989">
        <v>86.4</v>
      </c>
    </row>
    <row r="157" spans="1:6">
      <c r="A157" s="1511"/>
      <c r="B157" s="987" t="s">
        <v>7</v>
      </c>
      <c r="C157" s="987" t="s">
        <v>8</v>
      </c>
      <c r="D157" s="988">
        <v>127</v>
      </c>
      <c r="E157" s="988">
        <v>113</v>
      </c>
      <c r="F157" s="989">
        <v>89</v>
      </c>
    </row>
    <row r="158" spans="1:6">
      <c r="A158" s="1511"/>
      <c r="B158" s="990"/>
      <c r="C158" s="987" t="s">
        <v>6</v>
      </c>
      <c r="D158" s="988">
        <v>7</v>
      </c>
      <c r="E158" s="988">
        <v>5</v>
      </c>
      <c r="F158" s="989">
        <v>71.400000000000006</v>
      </c>
    </row>
    <row r="159" spans="1:6">
      <c r="A159" s="1511"/>
      <c r="B159" s="990"/>
      <c r="C159" s="987" t="s">
        <v>7</v>
      </c>
      <c r="D159" s="988">
        <v>134</v>
      </c>
      <c r="E159" s="988">
        <v>118</v>
      </c>
      <c r="F159" s="989">
        <v>88.1</v>
      </c>
    </row>
    <row r="160" spans="1:6">
      <c r="A160" s="1496" t="s">
        <v>573</v>
      </c>
      <c r="B160" s="987" t="s">
        <v>3</v>
      </c>
      <c r="C160" s="987" t="s">
        <v>8</v>
      </c>
      <c r="D160" s="988">
        <v>72</v>
      </c>
      <c r="E160" s="988">
        <v>72</v>
      </c>
      <c r="F160" s="989">
        <v>100</v>
      </c>
    </row>
    <row r="161" spans="1:6">
      <c r="A161" s="1496"/>
      <c r="B161" s="990"/>
      <c r="C161" s="987" t="s">
        <v>6</v>
      </c>
      <c r="D161" s="991" t="s">
        <v>67</v>
      </c>
      <c r="E161" s="991" t="s">
        <v>67</v>
      </c>
      <c r="F161" s="989">
        <v>100</v>
      </c>
    </row>
    <row r="162" spans="1:6">
      <c r="A162" s="1496"/>
      <c r="B162" s="990"/>
      <c r="C162" s="987" t="s">
        <v>7</v>
      </c>
      <c r="D162" s="988">
        <v>73</v>
      </c>
      <c r="E162" s="988">
        <v>73</v>
      </c>
      <c r="F162" s="989">
        <v>100</v>
      </c>
    </row>
    <row r="163" spans="1:6">
      <c r="A163" s="1496"/>
      <c r="B163" s="987" t="s">
        <v>4</v>
      </c>
      <c r="C163" s="987" t="s">
        <v>8</v>
      </c>
      <c r="D163" s="988">
        <v>73</v>
      </c>
      <c r="E163" s="988">
        <v>73</v>
      </c>
      <c r="F163" s="989">
        <v>100</v>
      </c>
    </row>
    <row r="164" spans="1:6">
      <c r="A164" s="1496"/>
      <c r="B164" s="990"/>
      <c r="C164" s="987" t="s">
        <v>6</v>
      </c>
      <c r="D164" s="988">
        <v>3</v>
      </c>
      <c r="E164" s="988">
        <v>3</v>
      </c>
      <c r="F164" s="989">
        <v>100</v>
      </c>
    </row>
    <row r="165" spans="1:6">
      <c r="A165" s="1496"/>
      <c r="B165" s="990"/>
      <c r="C165" s="987" t="s">
        <v>7</v>
      </c>
      <c r="D165" s="988">
        <v>76</v>
      </c>
      <c r="E165" s="988">
        <v>76</v>
      </c>
      <c r="F165" s="989">
        <v>100</v>
      </c>
    </row>
    <row r="166" spans="1:6">
      <c r="A166" s="1496"/>
      <c r="B166" s="987" t="s">
        <v>7</v>
      </c>
      <c r="C166" s="987" t="s">
        <v>8</v>
      </c>
      <c r="D166" s="988">
        <v>145</v>
      </c>
      <c r="E166" s="988">
        <v>145</v>
      </c>
      <c r="F166" s="989">
        <v>100</v>
      </c>
    </row>
    <row r="167" spans="1:6">
      <c r="A167" s="1496"/>
      <c r="B167" s="990"/>
      <c r="C167" s="987" t="s">
        <v>6</v>
      </c>
      <c r="D167" s="988">
        <v>4</v>
      </c>
      <c r="E167" s="988">
        <v>4</v>
      </c>
      <c r="F167" s="989">
        <v>100</v>
      </c>
    </row>
    <row r="168" spans="1:6">
      <c r="A168" s="1496"/>
      <c r="B168" s="990"/>
      <c r="C168" s="987" t="s">
        <v>7</v>
      </c>
      <c r="D168" s="988">
        <v>149</v>
      </c>
      <c r="E168" s="988">
        <v>149</v>
      </c>
      <c r="F168" s="989">
        <v>100</v>
      </c>
    </row>
    <row r="169" spans="1:6" ht="15">
      <c r="A169" s="1499" t="s">
        <v>536</v>
      </c>
      <c r="B169" s="1499"/>
      <c r="C169" s="1499"/>
      <c r="D169" s="1499"/>
      <c r="E169" s="1499"/>
      <c r="F169" s="1499"/>
    </row>
    <row r="170" spans="1:6">
      <c r="A170" s="1496" t="s">
        <v>586</v>
      </c>
      <c r="B170" s="987" t="s">
        <v>3</v>
      </c>
      <c r="C170" s="987" t="s">
        <v>8</v>
      </c>
      <c r="D170" s="988">
        <v>569</v>
      </c>
      <c r="E170" s="988">
        <v>508</v>
      </c>
      <c r="F170" s="989">
        <v>89.3</v>
      </c>
    </row>
    <row r="171" spans="1:6">
      <c r="A171" s="1496"/>
      <c r="B171" s="990"/>
      <c r="C171" s="987" t="s">
        <v>6</v>
      </c>
      <c r="D171" s="988">
        <v>20</v>
      </c>
      <c r="E171" s="988">
        <v>18</v>
      </c>
      <c r="F171" s="989">
        <v>90</v>
      </c>
    </row>
    <row r="172" spans="1:6">
      <c r="A172" s="1496"/>
      <c r="B172" s="990"/>
      <c r="C172" s="987" t="s">
        <v>7</v>
      </c>
      <c r="D172" s="988">
        <v>589</v>
      </c>
      <c r="E172" s="988">
        <v>526</v>
      </c>
      <c r="F172" s="989">
        <v>89.3</v>
      </c>
    </row>
    <row r="173" spans="1:6">
      <c r="A173" s="1496"/>
      <c r="B173" s="987" t="s">
        <v>4</v>
      </c>
      <c r="C173" s="987" t="s">
        <v>8</v>
      </c>
      <c r="D173" s="988">
        <v>376</v>
      </c>
      <c r="E173" s="988">
        <v>362</v>
      </c>
      <c r="F173" s="989">
        <v>96.3</v>
      </c>
    </row>
    <row r="174" spans="1:6">
      <c r="A174" s="1496"/>
      <c r="B174" s="990"/>
      <c r="C174" s="987" t="s">
        <v>6</v>
      </c>
      <c r="D174" s="988">
        <v>31</v>
      </c>
      <c r="E174" s="988">
        <v>29</v>
      </c>
      <c r="F174" s="989">
        <v>93.5</v>
      </c>
    </row>
    <row r="175" spans="1:6">
      <c r="A175" s="1496"/>
      <c r="B175" s="990"/>
      <c r="C175" s="987" t="s">
        <v>7</v>
      </c>
      <c r="D175" s="988">
        <v>407</v>
      </c>
      <c r="E175" s="988">
        <v>391</v>
      </c>
      <c r="F175" s="989">
        <v>96.1</v>
      </c>
    </row>
    <row r="176" spans="1:6">
      <c r="A176" s="1496"/>
      <c r="B176" s="987" t="s">
        <v>7</v>
      </c>
      <c r="C176" s="987" t="s">
        <v>8</v>
      </c>
      <c r="D176" s="988">
        <v>945</v>
      </c>
      <c r="E176" s="988">
        <v>870</v>
      </c>
      <c r="F176" s="989">
        <v>92.1</v>
      </c>
    </row>
    <row r="177" spans="1:6">
      <c r="A177" s="1496"/>
      <c r="B177" s="990"/>
      <c r="C177" s="987" t="s">
        <v>6</v>
      </c>
      <c r="D177" s="988">
        <v>51</v>
      </c>
      <c r="E177" s="988">
        <v>47</v>
      </c>
      <c r="F177" s="989">
        <v>92.2</v>
      </c>
    </row>
    <row r="178" spans="1:6">
      <c r="A178" s="1496"/>
      <c r="B178" s="990"/>
      <c r="C178" s="987" t="s">
        <v>7</v>
      </c>
      <c r="D178" s="988">
        <v>996</v>
      </c>
      <c r="E178" s="988">
        <v>917</v>
      </c>
      <c r="F178" s="989">
        <v>92.1</v>
      </c>
    </row>
    <row r="179" spans="1:6">
      <c r="A179" s="1496" t="s">
        <v>584</v>
      </c>
      <c r="B179" s="987" t="s">
        <v>3</v>
      </c>
      <c r="C179" s="987" t="s">
        <v>8</v>
      </c>
      <c r="D179" s="988">
        <v>14</v>
      </c>
      <c r="E179" s="988">
        <v>4</v>
      </c>
      <c r="F179" s="989">
        <v>28.6</v>
      </c>
    </row>
    <row r="180" spans="1:6">
      <c r="A180" s="1496"/>
      <c r="B180" s="990"/>
      <c r="C180" s="987" t="s">
        <v>6</v>
      </c>
      <c r="D180" s="988">
        <v>5</v>
      </c>
      <c r="E180" s="991" t="s">
        <v>67</v>
      </c>
      <c r="F180" s="989">
        <v>40</v>
      </c>
    </row>
    <row r="181" spans="1:6">
      <c r="A181" s="1496"/>
      <c r="B181" s="990"/>
      <c r="C181" s="987" t="s">
        <v>7</v>
      </c>
      <c r="D181" s="988">
        <v>19</v>
      </c>
      <c r="E181" s="988">
        <v>6</v>
      </c>
      <c r="F181" s="989">
        <v>31.6</v>
      </c>
    </row>
    <row r="182" spans="1:6">
      <c r="A182" s="1496"/>
      <c r="B182" s="987" t="s">
        <v>4</v>
      </c>
      <c r="C182" s="987" t="s">
        <v>8</v>
      </c>
      <c r="D182" s="988">
        <v>7</v>
      </c>
      <c r="E182" s="988">
        <v>5</v>
      </c>
      <c r="F182" s="989">
        <v>71.400000000000006</v>
      </c>
    </row>
    <row r="183" spans="1:6">
      <c r="A183" s="1496"/>
      <c r="B183" s="990"/>
      <c r="C183" s="987" t="s">
        <v>6</v>
      </c>
      <c r="D183" s="991" t="s">
        <v>67</v>
      </c>
      <c r="E183" s="988">
        <v>0</v>
      </c>
      <c r="F183" s="989">
        <v>0</v>
      </c>
    </row>
    <row r="184" spans="1:6">
      <c r="A184" s="1496"/>
      <c r="B184" s="990"/>
      <c r="C184" s="987" t="s">
        <v>7</v>
      </c>
      <c r="D184" s="988">
        <v>8</v>
      </c>
      <c r="E184" s="988">
        <v>5</v>
      </c>
      <c r="F184" s="989">
        <v>62.5</v>
      </c>
    </row>
    <row r="185" spans="1:6">
      <c r="A185" s="1496"/>
      <c r="B185" s="987" t="s">
        <v>7</v>
      </c>
      <c r="C185" s="987" t="s">
        <v>8</v>
      </c>
      <c r="D185" s="988">
        <v>21</v>
      </c>
      <c r="E185" s="988">
        <v>9</v>
      </c>
      <c r="F185" s="989">
        <v>42.9</v>
      </c>
    </row>
    <row r="186" spans="1:6">
      <c r="A186" s="1496"/>
      <c r="B186" s="990"/>
      <c r="C186" s="987" t="s">
        <v>6</v>
      </c>
      <c r="D186" s="988">
        <v>6</v>
      </c>
      <c r="E186" s="991" t="s">
        <v>67</v>
      </c>
      <c r="F186" s="989">
        <v>33.299999999999997</v>
      </c>
    </row>
    <row r="187" spans="1:6">
      <c r="A187" s="1496"/>
      <c r="B187" s="990"/>
      <c r="C187" s="987" t="s">
        <v>7</v>
      </c>
      <c r="D187" s="988">
        <v>27</v>
      </c>
      <c r="E187" s="988">
        <v>11</v>
      </c>
      <c r="F187" s="989">
        <v>40.700000000000003</v>
      </c>
    </row>
    <row r="188" spans="1:6">
      <c r="A188" s="1496" t="s">
        <v>583</v>
      </c>
      <c r="B188" s="987" t="s">
        <v>3</v>
      </c>
      <c r="C188" s="987" t="s">
        <v>8</v>
      </c>
      <c r="D188" s="988">
        <v>40</v>
      </c>
      <c r="E188" s="988">
        <v>0</v>
      </c>
      <c r="F188" s="989">
        <v>0</v>
      </c>
    </row>
    <row r="189" spans="1:6">
      <c r="A189" s="1496"/>
      <c r="B189" s="990"/>
      <c r="C189" s="987" t="s">
        <v>6</v>
      </c>
      <c r="D189" s="988">
        <v>5</v>
      </c>
      <c r="E189" s="988">
        <v>0</v>
      </c>
      <c r="F189" s="989">
        <v>0</v>
      </c>
    </row>
    <row r="190" spans="1:6">
      <c r="A190" s="1496"/>
      <c r="B190" s="990"/>
      <c r="C190" s="987" t="s">
        <v>7</v>
      </c>
      <c r="D190" s="988">
        <v>45</v>
      </c>
      <c r="E190" s="988">
        <v>0</v>
      </c>
      <c r="F190" s="989">
        <v>0</v>
      </c>
    </row>
    <row r="191" spans="1:6">
      <c r="A191" s="1496"/>
      <c r="B191" s="987" t="s">
        <v>4</v>
      </c>
      <c r="C191" s="987" t="s">
        <v>8</v>
      </c>
      <c r="D191" s="988">
        <v>21</v>
      </c>
      <c r="E191" s="988">
        <v>0</v>
      </c>
      <c r="F191" s="989">
        <v>0</v>
      </c>
    </row>
    <row r="192" spans="1:6">
      <c r="A192" s="1496"/>
      <c r="B192" s="990"/>
      <c r="C192" s="987" t="s">
        <v>6</v>
      </c>
      <c r="D192" s="988">
        <v>4</v>
      </c>
      <c r="E192" s="988">
        <v>0</v>
      </c>
      <c r="F192" s="989">
        <v>0</v>
      </c>
    </row>
    <row r="193" spans="1:6">
      <c r="A193" s="1496"/>
      <c r="B193" s="990"/>
      <c r="C193" s="987" t="s">
        <v>7</v>
      </c>
      <c r="D193" s="988">
        <v>25</v>
      </c>
      <c r="E193" s="988">
        <v>0</v>
      </c>
      <c r="F193" s="989">
        <v>0</v>
      </c>
    </row>
    <row r="194" spans="1:6">
      <c r="A194" s="1496"/>
      <c r="B194" s="987" t="s">
        <v>7</v>
      </c>
      <c r="C194" s="987" t="s">
        <v>8</v>
      </c>
      <c r="D194" s="988">
        <v>61</v>
      </c>
      <c r="E194" s="988">
        <v>0</v>
      </c>
      <c r="F194" s="989">
        <v>0</v>
      </c>
    </row>
    <row r="195" spans="1:6">
      <c r="A195" s="1496"/>
      <c r="B195" s="990"/>
      <c r="C195" s="987" t="s">
        <v>6</v>
      </c>
      <c r="D195" s="988">
        <v>9</v>
      </c>
      <c r="E195" s="988">
        <v>0</v>
      </c>
      <c r="F195" s="989">
        <v>0</v>
      </c>
    </row>
    <row r="196" spans="1:6">
      <c r="A196" s="1496"/>
      <c r="B196" s="990"/>
      <c r="C196" s="987" t="s">
        <v>7</v>
      </c>
      <c r="D196" s="988">
        <v>70</v>
      </c>
      <c r="E196" s="988">
        <v>0</v>
      </c>
      <c r="F196" s="989">
        <v>0</v>
      </c>
    </row>
    <row r="197" spans="1:6">
      <c r="A197" s="1496" t="s">
        <v>582</v>
      </c>
      <c r="B197" s="987" t="s">
        <v>3</v>
      </c>
      <c r="C197" s="987" t="s">
        <v>8</v>
      </c>
      <c r="D197" s="988">
        <v>190</v>
      </c>
      <c r="E197" s="988">
        <v>156</v>
      </c>
      <c r="F197" s="989">
        <v>82.1</v>
      </c>
    </row>
    <row r="198" spans="1:6">
      <c r="A198" s="1496"/>
      <c r="B198" s="990"/>
      <c r="C198" s="987" t="s">
        <v>6</v>
      </c>
      <c r="D198" s="988">
        <v>9</v>
      </c>
      <c r="E198" s="988">
        <v>7</v>
      </c>
      <c r="F198" s="989">
        <v>77.8</v>
      </c>
    </row>
    <row r="199" spans="1:6">
      <c r="A199" s="1496"/>
      <c r="B199" s="990"/>
      <c r="C199" s="987" t="s">
        <v>7</v>
      </c>
      <c r="D199" s="988">
        <v>199</v>
      </c>
      <c r="E199" s="988">
        <v>163</v>
      </c>
      <c r="F199" s="989">
        <v>81.900000000000006</v>
      </c>
    </row>
    <row r="200" spans="1:6">
      <c r="A200" s="1496"/>
      <c r="B200" s="987" t="s">
        <v>4</v>
      </c>
      <c r="C200" s="987" t="s">
        <v>8</v>
      </c>
      <c r="D200" s="988">
        <v>184</v>
      </c>
      <c r="E200" s="988">
        <v>156</v>
      </c>
      <c r="F200" s="989">
        <v>84.8</v>
      </c>
    </row>
    <row r="201" spans="1:6">
      <c r="A201" s="1496"/>
      <c r="B201" s="990"/>
      <c r="C201" s="987" t="s">
        <v>6</v>
      </c>
      <c r="D201" s="988">
        <v>18</v>
      </c>
      <c r="E201" s="988">
        <v>15</v>
      </c>
      <c r="F201" s="989">
        <v>83.3</v>
      </c>
    </row>
    <row r="202" spans="1:6">
      <c r="A202" s="1496"/>
      <c r="B202" s="990"/>
      <c r="C202" s="987" t="s">
        <v>7</v>
      </c>
      <c r="D202" s="988">
        <v>202</v>
      </c>
      <c r="E202" s="988">
        <v>171</v>
      </c>
      <c r="F202" s="989">
        <v>84.7</v>
      </c>
    </row>
    <row r="203" spans="1:6">
      <c r="A203" s="1496"/>
      <c r="B203" s="987" t="s">
        <v>7</v>
      </c>
      <c r="C203" s="987" t="s">
        <v>8</v>
      </c>
      <c r="D203" s="988">
        <v>374</v>
      </c>
      <c r="E203" s="988">
        <v>312</v>
      </c>
      <c r="F203" s="989">
        <v>83.4</v>
      </c>
    </row>
    <row r="204" spans="1:6">
      <c r="A204" s="1496"/>
      <c r="B204" s="990"/>
      <c r="C204" s="987" t="s">
        <v>6</v>
      </c>
      <c r="D204" s="988">
        <v>27</v>
      </c>
      <c r="E204" s="988">
        <v>22</v>
      </c>
      <c r="F204" s="989">
        <v>81.5</v>
      </c>
    </row>
    <row r="205" spans="1:6">
      <c r="A205" s="1496"/>
      <c r="B205" s="990"/>
      <c r="C205" s="987" t="s">
        <v>7</v>
      </c>
      <c r="D205" s="988">
        <v>401</v>
      </c>
      <c r="E205" s="988">
        <v>334</v>
      </c>
      <c r="F205" s="989">
        <v>83.3</v>
      </c>
    </row>
    <row r="206" spans="1:6" ht="28.5" customHeight="1">
      <c r="A206" s="1498" t="s">
        <v>580</v>
      </c>
      <c r="B206" s="987" t="s">
        <v>3</v>
      </c>
      <c r="C206" s="987" t="s">
        <v>8</v>
      </c>
      <c r="D206" s="988">
        <v>32</v>
      </c>
      <c r="E206" s="988">
        <v>27</v>
      </c>
      <c r="F206" s="989">
        <v>84.4</v>
      </c>
    </row>
    <row r="207" spans="1:6">
      <c r="A207" s="1498"/>
      <c r="B207" s="990"/>
      <c r="C207" s="987" t="s">
        <v>6</v>
      </c>
      <c r="D207" s="988" t="s">
        <v>124</v>
      </c>
      <c r="E207" s="988" t="s">
        <v>124</v>
      </c>
      <c r="F207" s="989" t="s">
        <v>124</v>
      </c>
    </row>
    <row r="208" spans="1:6">
      <c r="A208" s="1498"/>
      <c r="B208" s="990"/>
      <c r="C208" s="987" t="s">
        <v>7</v>
      </c>
      <c r="D208" s="988">
        <v>32</v>
      </c>
      <c r="E208" s="988">
        <v>27</v>
      </c>
      <c r="F208" s="989">
        <v>84.4</v>
      </c>
    </row>
    <row r="209" spans="1:6">
      <c r="A209" s="1498"/>
      <c r="B209" s="987" t="s">
        <v>4</v>
      </c>
      <c r="C209" s="987" t="s">
        <v>8</v>
      </c>
      <c r="D209" s="988">
        <v>151</v>
      </c>
      <c r="E209" s="988">
        <v>145</v>
      </c>
      <c r="F209" s="989">
        <v>96</v>
      </c>
    </row>
    <row r="210" spans="1:6">
      <c r="A210" s="1498"/>
      <c r="B210" s="990"/>
      <c r="C210" s="987" t="s">
        <v>6</v>
      </c>
      <c r="D210" s="988">
        <v>3</v>
      </c>
      <c r="E210" s="988">
        <v>3</v>
      </c>
      <c r="F210" s="989">
        <v>100</v>
      </c>
    </row>
    <row r="211" spans="1:6">
      <c r="A211" s="1498"/>
      <c r="B211" s="990"/>
      <c r="C211" s="987" t="s">
        <v>7</v>
      </c>
      <c r="D211" s="988">
        <v>154</v>
      </c>
      <c r="E211" s="988">
        <v>148</v>
      </c>
      <c r="F211" s="989">
        <v>96.1</v>
      </c>
    </row>
    <row r="212" spans="1:6">
      <c r="A212" s="1498"/>
      <c r="B212" s="987" t="s">
        <v>7</v>
      </c>
      <c r="C212" s="987" t="s">
        <v>8</v>
      </c>
      <c r="D212" s="988">
        <v>183</v>
      </c>
      <c r="E212" s="988">
        <v>172</v>
      </c>
      <c r="F212" s="989">
        <v>94</v>
      </c>
    </row>
    <row r="213" spans="1:6">
      <c r="A213" s="1498"/>
      <c r="B213" s="990"/>
      <c r="C213" s="987" t="s">
        <v>6</v>
      </c>
      <c r="D213" s="988">
        <v>3</v>
      </c>
      <c r="E213" s="988">
        <v>3</v>
      </c>
      <c r="F213" s="989">
        <v>100</v>
      </c>
    </row>
    <row r="214" spans="1:6">
      <c r="A214" s="1498"/>
      <c r="B214" s="990"/>
      <c r="C214" s="987" t="s">
        <v>7</v>
      </c>
      <c r="D214" s="988">
        <v>186</v>
      </c>
      <c r="E214" s="988">
        <v>175</v>
      </c>
      <c r="F214" s="989">
        <v>94.1</v>
      </c>
    </row>
    <row r="215" spans="1:6">
      <c r="A215" s="1498" t="s">
        <v>578</v>
      </c>
      <c r="B215" s="987" t="s">
        <v>3</v>
      </c>
      <c r="C215" s="987" t="s">
        <v>8</v>
      </c>
      <c r="D215" s="988">
        <v>14</v>
      </c>
      <c r="E215" s="988">
        <v>13</v>
      </c>
      <c r="F215" s="989">
        <v>92.9</v>
      </c>
    </row>
    <row r="216" spans="1:6">
      <c r="A216" s="1498"/>
      <c r="B216" s="990"/>
      <c r="C216" s="987" t="s">
        <v>6</v>
      </c>
      <c r="D216" s="988" t="s">
        <v>124</v>
      </c>
      <c r="E216" s="988" t="s">
        <v>124</v>
      </c>
      <c r="F216" s="989" t="s">
        <v>124</v>
      </c>
    </row>
    <row r="217" spans="1:6">
      <c r="A217" s="1498"/>
      <c r="B217" s="990"/>
      <c r="C217" s="987" t="s">
        <v>7</v>
      </c>
      <c r="D217" s="988">
        <v>14</v>
      </c>
      <c r="E217" s="988">
        <v>13</v>
      </c>
      <c r="F217" s="989">
        <v>92.9</v>
      </c>
    </row>
    <row r="218" spans="1:6">
      <c r="A218" s="1498"/>
      <c r="B218" s="987" t="s">
        <v>4</v>
      </c>
      <c r="C218" s="987" t="s">
        <v>8</v>
      </c>
      <c r="D218" s="988">
        <v>24</v>
      </c>
      <c r="E218" s="988">
        <v>24</v>
      </c>
      <c r="F218" s="989">
        <v>100</v>
      </c>
    </row>
    <row r="219" spans="1:6">
      <c r="A219" s="1498"/>
      <c r="B219" s="990"/>
      <c r="C219" s="987" t="s">
        <v>6</v>
      </c>
      <c r="D219" s="988">
        <v>2</v>
      </c>
      <c r="E219" s="988">
        <v>2</v>
      </c>
      <c r="F219" s="989">
        <v>100</v>
      </c>
    </row>
    <row r="220" spans="1:6">
      <c r="A220" s="1498"/>
      <c r="B220" s="990"/>
      <c r="C220" s="987" t="s">
        <v>7</v>
      </c>
      <c r="D220" s="988">
        <v>26</v>
      </c>
      <c r="E220" s="988">
        <v>26</v>
      </c>
      <c r="F220" s="989">
        <v>100</v>
      </c>
    </row>
    <row r="221" spans="1:6">
      <c r="A221" s="1498"/>
      <c r="B221" s="987" t="s">
        <v>7</v>
      </c>
      <c r="C221" s="987" t="s">
        <v>8</v>
      </c>
      <c r="D221" s="988">
        <v>38</v>
      </c>
      <c r="E221" s="988">
        <v>37</v>
      </c>
      <c r="F221" s="989">
        <v>97.4</v>
      </c>
    </row>
    <row r="222" spans="1:6">
      <c r="A222" s="1498"/>
      <c r="B222" s="990"/>
      <c r="C222" s="987" t="s">
        <v>6</v>
      </c>
      <c r="D222" s="991" t="s">
        <v>67</v>
      </c>
      <c r="E222" s="991" t="s">
        <v>67</v>
      </c>
      <c r="F222" s="989">
        <v>100</v>
      </c>
    </row>
    <row r="223" spans="1:6">
      <c r="A223" s="1498"/>
      <c r="B223" s="990"/>
      <c r="C223" s="987" t="s">
        <v>7</v>
      </c>
      <c r="D223" s="988">
        <v>40</v>
      </c>
      <c r="E223" s="988">
        <v>39</v>
      </c>
      <c r="F223" s="989">
        <v>97.5</v>
      </c>
    </row>
    <row r="224" spans="1:6">
      <c r="A224" s="1498" t="s">
        <v>577</v>
      </c>
      <c r="B224" s="987" t="s">
        <v>3</v>
      </c>
      <c r="C224" s="987" t="s">
        <v>8</v>
      </c>
      <c r="D224" s="988">
        <v>62</v>
      </c>
      <c r="E224" s="988">
        <v>57</v>
      </c>
      <c r="F224" s="989">
        <v>91.9</v>
      </c>
    </row>
    <row r="225" spans="1:6">
      <c r="A225" s="1498"/>
      <c r="B225" s="990"/>
      <c r="C225" s="987" t="s">
        <v>6</v>
      </c>
      <c r="D225" s="988">
        <v>4</v>
      </c>
      <c r="E225" s="988">
        <v>2</v>
      </c>
      <c r="F225" s="989">
        <v>50</v>
      </c>
    </row>
    <row r="226" spans="1:6">
      <c r="A226" s="1498"/>
      <c r="B226" s="990"/>
      <c r="C226" s="987" t="s">
        <v>7</v>
      </c>
      <c r="D226" s="988">
        <v>66</v>
      </c>
      <c r="E226" s="988">
        <v>59</v>
      </c>
      <c r="F226" s="989">
        <v>89.4</v>
      </c>
    </row>
    <row r="227" spans="1:6">
      <c r="A227" s="1498"/>
      <c r="B227" s="987" t="s">
        <v>4</v>
      </c>
      <c r="C227" s="987" t="s">
        <v>8</v>
      </c>
      <c r="D227" s="988">
        <v>17</v>
      </c>
      <c r="E227" s="988">
        <v>15</v>
      </c>
      <c r="F227" s="989">
        <v>88.2</v>
      </c>
    </row>
    <row r="228" spans="1:6">
      <c r="A228" s="1498"/>
      <c r="B228" s="990"/>
      <c r="C228" s="987" t="s">
        <v>6</v>
      </c>
      <c r="D228" s="988" t="s">
        <v>124</v>
      </c>
      <c r="E228" s="988" t="s">
        <v>124</v>
      </c>
      <c r="F228" s="989" t="s">
        <v>124</v>
      </c>
    </row>
    <row r="229" spans="1:6">
      <c r="A229" s="1498"/>
      <c r="B229" s="990"/>
      <c r="C229" s="987" t="s">
        <v>7</v>
      </c>
      <c r="D229" s="988">
        <v>17</v>
      </c>
      <c r="E229" s="988">
        <v>15</v>
      </c>
      <c r="F229" s="989">
        <v>88.2</v>
      </c>
    </row>
    <row r="230" spans="1:6">
      <c r="A230" s="1498"/>
      <c r="B230" s="987" t="s">
        <v>7</v>
      </c>
      <c r="C230" s="987" t="s">
        <v>8</v>
      </c>
      <c r="D230" s="988">
        <v>79</v>
      </c>
      <c r="E230" s="988">
        <v>72</v>
      </c>
      <c r="F230" s="989">
        <v>91.1</v>
      </c>
    </row>
    <row r="231" spans="1:6">
      <c r="A231" s="1498"/>
      <c r="B231" s="990"/>
      <c r="C231" s="987" t="s">
        <v>6</v>
      </c>
      <c r="D231" s="988">
        <v>4</v>
      </c>
      <c r="E231" s="991" t="s">
        <v>67</v>
      </c>
      <c r="F231" s="989">
        <v>50</v>
      </c>
    </row>
    <row r="232" spans="1:6">
      <c r="A232" s="1498"/>
      <c r="B232" s="990"/>
      <c r="C232" s="987" t="s">
        <v>7</v>
      </c>
      <c r="D232" s="988">
        <v>83</v>
      </c>
      <c r="E232" s="988">
        <v>74</v>
      </c>
      <c r="F232" s="989">
        <v>89.2</v>
      </c>
    </row>
    <row r="233" spans="1:6">
      <c r="A233" s="1498" t="s">
        <v>574</v>
      </c>
      <c r="B233" s="987" t="s">
        <v>3</v>
      </c>
      <c r="C233" s="987" t="s">
        <v>8</v>
      </c>
      <c r="D233" s="988">
        <v>62</v>
      </c>
      <c r="E233" s="988">
        <v>62</v>
      </c>
      <c r="F233" s="989">
        <v>100</v>
      </c>
    </row>
    <row r="234" spans="1:6">
      <c r="A234" s="1498"/>
      <c r="B234" s="990"/>
      <c r="C234" s="987" t="s">
        <v>6</v>
      </c>
      <c r="D234" s="988">
        <v>3</v>
      </c>
      <c r="E234" s="991" t="s">
        <v>67</v>
      </c>
      <c r="F234" s="989">
        <v>33.299999999999997</v>
      </c>
    </row>
    <row r="235" spans="1:6">
      <c r="A235" s="1498"/>
      <c r="B235" s="990"/>
      <c r="C235" s="987" t="s">
        <v>7</v>
      </c>
      <c r="D235" s="988">
        <v>65</v>
      </c>
      <c r="E235" s="988">
        <v>63</v>
      </c>
      <c r="F235" s="989">
        <v>96.9</v>
      </c>
    </row>
    <row r="236" spans="1:6">
      <c r="A236" s="1498"/>
      <c r="B236" s="987" t="s">
        <v>4</v>
      </c>
      <c r="C236" s="987" t="s">
        <v>8</v>
      </c>
      <c r="D236" s="988">
        <v>46</v>
      </c>
      <c r="E236" s="988">
        <v>43</v>
      </c>
      <c r="F236" s="989">
        <v>93.5</v>
      </c>
    </row>
    <row r="237" spans="1:6">
      <c r="A237" s="1498"/>
      <c r="B237" s="990"/>
      <c r="C237" s="987" t="s">
        <v>6</v>
      </c>
      <c r="D237" s="991" t="s">
        <v>67</v>
      </c>
      <c r="E237" s="991" t="s">
        <v>67</v>
      </c>
      <c r="F237" s="989">
        <v>100</v>
      </c>
    </row>
    <row r="238" spans="1:6">
      <c r="A238" s="1498"/>
      <c r="B238" s="990"/>
      <c r="C238" s="987" t="s">
        <v>7</v>
      </c>
      <c r="D238" s="988">
        <v>47</v>
      </c>
      <c r="E238" s="988">
        <v>44</v>
      </c>
      <c r="F238" s="989">
        <v>93.6</v>
      </c>
    </row>
    <row r="239" spans="1:6">
      <c r="A239" s="1498"/>
      <c r="B239" s="987" t="s">
        <v>7</v>
      </c>
      <c r="C239" s="987" t="s">
        <v>8</v>
      </c>
      <c r="D239" s="988">
        <v>108</v>
      </c>
      <c r="E239" s="988">
        <v>105</v>
      </c>
      <c r="F239" s="989">
        <v>97.2</v>
      </c>
    </row>
    <row r="240" spans="1:6">
      <c r="A240" s="1498"/>
      <c r="B240" s="990"/>
      <c r="C240" s="987" t="s">
        <v>6</v>
      </c>
      <c r="D240" s="988">
        <v>4</v>
      </c>
      <c r="E240" s="991" t="s">
        <v>67</v>
      </c>
      <c r="F240" s="989">
        <v>50</v>
      </c>
    </row>
    <row r="241" spans="1:6">
      <c r="A241" s="1498"/>
      <c r="B241" s="990"/>
      <c r="C241" s="987" t="s">
        <v>7</v>
      </c>
      <c r="D241" s="988">
        <v>112</v>
      </c>
      <c r="E241" s="988">
        <v>107</v>
      </c>
      <c r="F241" s="989">
        <v>95.5</v>
      </c>
    </row>
    <row r="242" spans="1:6">
      <c r="A242" s="1498" t="s">
        <v>573</v>
      </c>
      <c r="B242" s="987" t="s">
        <v>3</v>
      </c>
      <c r="C242" s="987" t="s">
        <v>8</v>
      </c>
      <c r="D242" s="988">
        <v>68</v>
      </c>
      <c r="E242" s="988">
        <v>68</v>
      </c>
      <c r="F242" s="989">
        <v>100</v>
      </c>
    </row>
    <row r="243" spans="1:6">
      <c r="A243" s="1498"/>
      <c r="B243" s="990"/>
      <c r="C243" s="987" t="s">
        <v>6</v>
      </c>
      <c r="D243" s="988">
        <v>4</v>
      </c>
      <c r="E243" s="988">
        <v>4</v>
      </c>
      <c r="F243" s="989">
        <v>100</v>
      </c>
    </row>
    <row r="244" spans="1:6">
      <c r="A244" s="1498"/>
      <c r="B244" s="990"/>
      <c r="C244" s="987" t="s">
        <v>7</v>
      </c>
      <c r="D244" s="988">
        <v>72</v>
      </c>
      <c r="E244" s="988">
        <v>72</v>
      </c>
      <c r="F244" s="989">
        <v>100</v>
      </c>
    </row>
    <row r="245" spans="1:6">
      <c r="A245" s="1498"/>
      <c r="B245" s="987" t="s">
        <v>4</v>
      </c>
      <c r="C245" s="987" t="s">
        <v>8</v>
      </c>
      <c r="D245" s="988">
        <v>61</v>
      </c>
      <c r="E245" s="988">
        <v>61</v>
      </c>
      <c r="F245" s="989">
        <v>100</v>
      </c>
    </row>
    <row r="246" spans="1:6">
      <c r="A246" s="1498"/>
      <c r="B246" s="990"/>
      <c r="C246" s="987" t="s">
        <v>6</v>
      </c>
      <c r="D246" s="988">
        <v>3</v>
      </c>
      <c r="E246" s="988">
        <v>3</v>
      </c>
      <c r="F246" s="989">
        <v>100</v>
      </c>
    </row>
    <row r="247" spans="1:6">
      <c r="A247" s="1498"/>
      <c r="B247" s="990"/>
      <c r="C247" s="987" t="s">
        <v>7</v>
      </c>
      <c r="D247" s="988">
        <v>64</v>
      </c>
      <c r="E247" s="988">
        <v>64</v>
      </c>
      <c r="F247" s="989">
        <v>100</v>
      </c>
    </row>
    <row r="248" spans="1:6">
      <c r="A248" s="1498"/>
      <c r="B248" s="987" t="s">
        <v>7</v>
      </c>
      <c r="C248" s="987" t="s">
        <v>8</v>
      </c>
      <c r="D248" s="988">
        <v>129</v>
      </c>
      <c r="E248" s="988">
        <v>129</v>
      </c>
      <c r="F248" s="989">
        <v>100</v>
      </c>
    </row>
    <row r="249" spans="1:6">
      <c r="A249" s="1498"/>
      <c r="B249" s="990"/>
      <c r="C249" s="987" t="s">
        <v>6</v>
      </c>
      <c r="D249" s="988">
        <v>7</v>
      </c>
      <c r="E249" s="988">
        <v>7</v>
      </c>
      <c r="F249" s="989">
        <v>100</v>
      </c>
    </row>
    <row r="250" spans="1:6">
      <c r="A250" s="1498"/>
      <c r="B250" s="990"/>
      <c r="C250" s="987" t="s">
        <v>7</v>
      </c>
      <c r="D250" s="988">
        <v>136</v>
      </c>
      <c r="E250" s="988">
        <v>136</v>
      </c>
      <c r="F250" s="989">
        <v>100</v>
      </c>
    </row>
    <row r="251" spans="1:6" ht="15">
      <c r="A251" s="1499" t="s">
        <v>537</v>
      </c>
      <c r="B251" s="1499"/>
      <c r="C251" s="1499"/>
      <c r="D251" s="1499"/>
      <c r="E251" s="1499"/>
      <c r="F251" s="1499"/>
    </row>
    <row r="252" spans="1:6">
      <c r="A252" s="1498" t="s">
        <v>586</v>
      </c>
      <c r="B252" s="987" t="s">
        <v>3</v>
      </c>
      <c r="C252" s="987" t="s">
        <v>8</v>
      </c>
      <c r="D252" s="988">
        <v>603</v>
      </c>
      <c r="E252" s="988">
        <v>560</v>
      </c>
      <c r="F252" s="989">
        <v>92.9</v>
      </c>
    </row>
    <row r="253" spans="1:6">
      <c r="A253" s="1498"/>
      <c r="B253" s="990"/>
      <c r="C253" s="987" t="s">
        <v>6</v>
      </c>
      <c r="D253" s="988">
        <v>22</v>
      </c>
      <c r="E253" s="988">
        <v>22</v>
      </c>
      <c r="F253" s="989">
        <v>100</v>
      </c>
    </row>
    <row r="254" spans="1:6">
      <c r="A254" s="1498"/>
      <c r="B254" s="990"/>
      <c r="C254" s="987" t="s">
        <v>7</v>
      </c>
      <c r="D254" s="988">
        <v>625</v>
      </c>
      <c r="E254" s="988">
        <v>582</v>
      </c>
      <c r="F254" s="989">
        <v>93.1</v>
      </c>
    </row>
    <row r="255" spans="1:6">
      <c r="A255" s="1498"/>
      <c r="B255" s="987" t="s">
        <v>4</v>
      </c>
      <c r="C255" s="987" t="s">
        <v>8</v>
      </c>
      <c r="D255" s="988">
        <v>441</v>
      </c>
      <c r="E255" s="988">
        <v>426</v>
      </c>
      <c r="F255" s="989">
        <v>96.6</v>
      </c>
    </row>
    <row r="256" spans="1:6">
      <c r="A256" s="1498"/>
      <c r="B256" s="990"/>
      <c r="C256" s="987" t="s">
        <v>6</v>
      </c>
      <c r="D256" s="988">
        <v>23</v>
      </c>
      <c r="E256" s="988">
        <v>20</v>
      </c>
      <c r="F256" s="989">
        <v>87</v>
      </c>
    </row>
    <row r="257" spans="1:6">
      <c r="A257" s="1498"/>
      <c r="B257" s="990"/>
      <c r="C257" s="987" t="s">
        <v>7</v>
      </c>
      <c r="D257" s="988">
        <v>464</v>
      </c>
      <c r="E257" s="988">
        <v>446</v>
      </c>
      <c r="F257" s="989">
        <v>96.1</v>
      </c>
    </row>
    <row r="258" spans="1:6">
      <c r="A258" s="1498"/>
      <c r="B258" s="987" t="s">
        <v>7</v>
      </c>
      <c r="C258" s="987" t="s">
        <v>8</v>
      </c>
      <c r="D258" s="988">
        <v>1044</v>
      </c>
      <c r="E258" s="988">
        <v>986</v>
      </c>
      <c r="F258" s="989">
        <v>94.4</v>
      </c>
    </row>
    <row r="259" spans="1:6">
      <c r="A259" s="1498"/>
      <c r="B259" s="990"/>
      <c r="C259" s="987" t="s">
        <v>6</v>
      </c>
      <c r="D259" s="988">
        <v>45</v>
      </c>
      <c r="E259" s="988">
        <v>42</v>
      </c>
      <c r="F259" s="989">
        <v>93.3</v>
      </c>
    </row>
    <row r="260" spans="1:6">
      <c r="A260" s="1498"/>
      <c r="B260" s="990"/>
      <c r="C260" s="987" t="s">
        <v>7</v>
      </c>
      <c r="D260" s="988">
        <v>1089</v>
      </c>
      <c r="E260" s="988">
        <v>1028</v>
      </c>
      <c r="F260" s="989">
        <v>94.4</v>
      </c>
    </row>
    <row r="261" spans="1:6">
      <c r="A261" s="1498" t="s">
        <v>584</v>
      </c>
      <c r="B261" s="987" t="s">
        <v>3</v>
      </c>
      <c r="C261" s="987" t="s">
        <v>8</v>
      </c>
      <c r="D261" s="988">
        <v>21</v>
      </c>
      <c r="E261" s="988">
        <v>9</v>
      </c>
      <c r="F261" s="989">
        <v>42.9</v>
      </c>
    </row>
    <row r="262" spans="1:6">
      <c r="A262" s="1498"/>
      <c r="B262" s="990"/>
      <c r="C262" s="987" t="s">
        <v>6</v>
      </c>
      <c r="D262" s="988">
        <v>4</v>
      </c>
      <c r="E262" s="991" t="s">
        <v>67</v>
      </c>
      <c r="F262" s="989">
        <v>25</v>
      </c>
    </row>
    <row r="263" spans="1:6">
      <c r="A263" s="1498"/>
      <c r="B263" s="990"/>
      <c r="C263" s="987" t="s">
        <v>7</v>
      </c>
      <c r="D263" s="988">
        <v>25</v>
      </c>
      <c r="E263" s="988">
        <v>10</v>
      </c>
      <c r="F263" s="989">
        <v>40</v>
      </c>
    </row>
    <row r="264" spans="1:6">
      <c r="A264" s="1498"/>
      <c r="B264" s="987" t="s">
        <v>4</v>
      </c>
      <c r="C264" s="987" t="s">
        <v>8</v>
      </c>
      <c r="D264" s="988">
        <v>21</v>
      </c>
      <c r="E264" s="988">
        <v>9</v>
      </c>
      <c r="F264" s="989">
        <v>42.9</v>
      </c>
    </row>
    <row r="265" spans="1:6">
      <c r="A265" s="1498"/>
      <c r="B265" s="990"/>
      <c r="C265" s="987" t="s">
        <v>6</v>
      </c>
      <c r="D265" s="988">
        <v>4</v>
      </c>
      <c r="E265" s="991" t="s">
        <v>67</v>
      </c>
      <c r="F265" s="989">
        <v>25</v>
      </c>
    </row>
    <row r="266" spans="1:6">
      <c r="A266" s="1498"/>
      <c r="B266" s="990"/>
      <c r="C266" s="987" t="s">
        <v>7</v>
      </c>
      <c r="D266" s="988">
        <v>25</v>
      </c>
      <c r="E266" s="988">
        <v>10</v>
      </c>
      <c r="F266" s="989">
        <v>40</v>
      </c>
    </row>
    <row r="267" spans="1:6">
      <c r="A267" s="1498"/>
      <c r="B267" s="987" t="s">
        <v>7</v>
      </c>
      <c r="C267" s="987" t="s">
        <v>8</v>
      </c>
      <c r="D267" s="988">
        <v>42</v>
      </c>
      <c r="E267" s="988">
        <v>18</v>
      </c>
      <c r="F267" s="989">
        <v>42.9</v>
      </c>
    </row>
    <row r="268" spans="1:6">
      <c r="A268" s="1498"/>
      <c r="B268" s="990"/>
      <c r="C268" s="987" t="s">
        <v>6</v>
      </c>
      <c r="D268" s="988">
        <v>8</v>
      </c>
      <c r="E268" s="991" t="s">
        <v>67</v>
      </c>
      <c r="F268" s="989">
        <v>25</v>
      </c>
    </row>
    <row r="269" spans="1:6">
      <c r="A269" s="1498"/>
      <c r="B269" s="990"/>
      <c r="C269" s="987" t="s">
        <v>7</v>
      </c>
      <c r="D269" s="988">
        <v>50</v>
      </c>
      <c r="E269" s="988">
        <v>20</v>
      </c>
      <c r="F269" s="989">
        <v>40</v>
      </c>
    </row>
    <row r="270" spans="1:6">
      <c r="A270" s="1498" t="s">
        <v>583</v>
      </c>
      <c r="B270" s="987" t="s">
        <v>3</v>
      </c>
      <c r="C270" s="987" t="s">
        <v>8</v>
      </c>
      <c r="D270" s="988">
        <v>26</v>
      </c>
      <c r="E270" s="988">
        <v>0</v>
      </c>
      <c r="F270" s="989">
        <v>0</v>
      </c>
    </row>
    <row r="271" spans="1:6">
      <c r="A271" s="1498"/>
      <c r="B271" s="990"/>
      <c r="C271" s="987" t="s">
        <v>6</v>
      </c>
      <c r="D271" s="991" t="s">
        <v>67</v>
      </c>
      <c r="E271" s="988">
        <v>0</v>
      </c>
      <c r="F271" s="989">
        <v>0</v>
      </c>
    </row>
    <row r="272" spans="1:6">
      <c r="A272" s="1498"/>
      <c r="B272" s="990"/>
      <c r="C272" s="987" t="s">
        <v>7</v>
      </c>
      <c r="D272" s="988">
        <v>27</v>
      </c>
      <c r="E272" s="988">
        <v>0</v>
      </c>
      <c r="F272" s="989">
        <v>0</v>
      </c>
    </row>
    <row r="273" spans="1:6">
      <c r="A273" s="1498"/>
      <c r="B273" s="987" t="s">
        <v>4</v>
      </c>
      <c r="C273" s="987" t="s">
        <v>8</v>
      </c>
      <c r="D273" s="988">
        <v>13</v>
      </c>
      <c r="E273" s="988">
        <v>0</v>
      </c>
      <c r="F273" s="989">
        <v>0</v>
      </c>
    </row>
    <row r="274" spans="1:6">
      <c r="A274" s="1498"/>
      <c r="B274" s="990"/>
      <c r="C274" s="987" t="s">
        <v>6</v>
      </c>
      <c r="D274" s="988">
        <v>5</v>
      </c>
      <c r="E274" s="988">
        <v>0</v>
      </c>
      <c r="F274" s="989">
        <v>0</v>
      </c>
    </row>
    <row r="275" spans="1:6">
      <c r="A275" s="1498"/>
      <c r="B275" s="990"/>
      <c r="C275" s="987" t="s">
        <v>7</v>
      </c>
      <c r="D275" s="988">
        <v>18</v>
      </c>
      <c r="E275" s="988">
        <v>0</v>
      </c>
      <c r="F275" s="989">
        <v>0</v>
      </c>
    </row>
    <row r="276" spans="1:6">
      <c r="A276" s="1498"/>
      <c r="B276" s="987" t="s">
        <v>7</v>
      </c>
      <c r="C276" s="987" t="s">
        <v>8</v>
      </c>
      <c r="D276" s="988">
        <v>39</v>
      </c>
      <c r="E276" s="988">
        <v>0</v>
      </c>
      <c r="F276" s="989">
        <v>0</v>
      </c>
    </row>
    <row r="277" spans="1:6">
      <c r="A277" s="1498"/>
      <c r="B277" s="990"/>
      <c r="C277" s="987" t="s">
        <v>6</v>
      </c>
      <c r="D277" s="988">
        <v>6</v>
      </c>
      <c r="E277" s="988">
        <v>0</v>
      </c>
      <c r="F277" s="989">
        <v>0</v>
      </c>
    </row>
    <row r="278" spans="1:6">
      <c r="A278" s="1498"/>
      <c r="B278" s="990"/>
      <c r="C278" s="987" t="s">
        <v>7</v>
      </c>
      <c r="D278" s="988">
        <v>45</v>
      </c>
      <c r="E278" s="988">
        <v>0</v>
      </c>
      <c r="F278" s="989">
        <v>0</v>
      </c>
    </row>
    <row r="279" spans="1:6">
      <c r="A279" s="1498" t="s">
        <v>582</v>
      </c>
      <c r="B279" s="987" t="s">
        <v>3</v>
      </c>
      <c r="C279" s="987" t="s">
        <v>8</v>
      </c>
      <c r="D279" s="988">
        <v>211</v>
      </c>
      <c r="E279" s="988">
        <v>139</v>
      </c>
      <c r="F279" s="989">
        <v>65.900000000000006</v>
      </c>
    </row>
    <row r="280" spans="1:6">
      <c r="A280" s="1498"/>
      <c r="B280" s="990"/>
      <c r="C280" s="987" t="s">
        <v>6</v>
      </c>
      <c r="D280" s="988">
        <v>22</v>
      </c>
      <c r="E280" s="988">
        <v>12</v>
      </c>
      <c r="F280" s="989">
        <v>54.5</v>
      </c>
    </row>
    <row r="281" spans="1:6">
      <c r="A281" s="1498"/>
      <c r="B281" s="990"/>
      <c r="C281" s="987" t="s">
        <v>7</v>
      </c>
      <c r="D281" s="988">
        <v>233</v>
      </c>
      <c r="E281" s="988">
        <v>151</v>
      </c>
      <c r="F281" s="989">
        <v>64.8</v>
      </c>
    </row>
    <row r="282" spans="1:6">
      <c r="A282" s="1498"/>
      <c r="B282" s="987" t="s">
        <v>4</v>
      </c>
      <c r="C282" s="987" t="s">
        <v>8</v>
      </c>
      <c r="D282" s="988">
        <v>152</v>
      </c>
      <c r="E282" s="988">
        <v>127</v>
      </c>
      <c r="F282" s="989">
        <v>83.6</v>
      </c>
    </row>
    <row r="283" spans="1:6">
      <c r="A283" s="1498"/>
      <c r="B283" s="990"/>
      <c r="C283" s="987" t="s">
        <v>6</v>
      </c>
      <c r="D283" s="988">
        <v>21</v>
      </c>
      <c r="E283" s="988">
        <v>12</v>
      </c>
      <c r="F283" s="989">
        <v>57.1</v>
      </c>
    </row>
    <row r="284" spans="1:6">
      <c r="A284" s="1498"/>
      <c r="B284" s="990"/>
      <c r="C284" s="987" t="s">
        <v>7</v>
      </c>
      <c r="D284" s="988">
        <v>173</v>
      </c>
      <c r="E284" s="988">
        <v>139</v>
      </c>
      <c r="F284" s="989">
        <v>80.3</v>
      </c>
    </row>
    <row r="285" spans="1:6">
      <c r="A285" s="1498"/>
      <c r="B285" s="987" t="s">
        <v>7</v>
      </c>
      <c r="C285" s="987" t="s">
        <v>8</v>
      </c>
      <c r="D285" s="988">
        <v>363</v>
      </c>
      <c r="E285" s="988">
        <v>266</v>
      </c>
      <c r="F285" s="989">
        <v>73.3</v>
      </c>
    </row>
    <row r="286" spans="1:6">
      <c r="A286" s="1498"/>
      <c r="B286" s="990"/>
      <c r="C286" s="987" t="s">
        <v>6</v>
      </c>
      <c r="D286" s="988">
        <v>43</v>
      </c>
      <c r="E286" s="988">
        <v>24</v>
      </c>
      <c r="F286" s="989">
        <v>55.8</v>
      </c>
    </row>
    <row r="287" spans="1:6">
      <c r="A287" s="1498"/>
      <c r="B287" s="990"/>
      <c r="C287" s="987" t="s">
        <v>7</v>
      </c>
      <c r="D287" s="988">
        <v>406</v>
      </c>
      <c r="E287" s="988">
        <v>290</v>
      </c>
      <c r="F287" s="989">
        <v>71.400000000000006</v>
      </c>
    </row>
    <row r="288" spans="1:6" ht="14.25" customHeight="1">
      <c r="A288" s="1498" t="s">
        <v>580</v>
      </c>
      <c r="B288" s="987" t="s">
        <v>3</v>
      </c>
      <c r="C288" s="987" t="s">
        <v>8</v>
      </c>
      <c r="D288" s="988">
        <v>34</v>
      </c>
      <c r="E288" s="988">
        <v>24</v>
      </c>
      <c r="F288" s="989">
        <v>70.599999999999994</v>
      </c>
    </row>
    <row r="289" spans="1:6">
      <c r="A289" s="1498"/>
      <c r="B289" s="990"/>
      <c r="C289" s="987" t="s">
        <v>6</v>
      </c>
      <c r="D289" s="988" t="s">
        <v>124</v>
      </c>
      <c r="E289" s="988" t="s">
        <v>124</v>
      </c>
      <c r="F289" s="989" t="s">
        <v>124</v>
      </c>
    </row>
    <row r="290" spans="1:6">
      <c r="A290" s="1498"/>
      <c r="B290" s="990"/>
      <c r="C290" s="987" t="s">
        <v>7</v>
      </c>
      <c r="D290" s="988">
        <v>34</v>
      </c>
      <c r="E290" s="988">
        <v>24</v>
      </c>
      <c r="F290" s="989">
        <v>70.599999999999994</v>
      </c>
    </row>
    <row r="291" spans="1:6">
      <c r="A291" s="1498"/>
      <c r="B291" s="987" t="s">
        <v>4</v>
      </c>
      <c r="C291" s="987" t="s">
        <v>8</v>
      </c>
      <c r="D291" s="988">
        <v>145</v>
      </c>
      <c r="E291" s="988">
        <v>132</v>
      </c>
      <c r="F291" s="989">
        <v>91</v>
      </c>
    </row>
    <row r="292" spans="1:6">
      <c r="A292" s="1498"/>
      <c r="B292" s="990"/>
      <c r="C292" s="987" t="s">
        <v>6</v>
      </c>
      <c r="D292" s="988">
        <v>6</v>
      </c>
      <c r="E292" s="988">
        <v>5</v>
      </c>
      <c r="F292" s="989">
        <v>83.3</v>
      </c>
    </row>
    <row r="293" spans="1:6">
      <c r="A293" s="1498"/>
      <c r="B293" s="990"/>
      <c r="C293" s="987" t="s">
        <v>7</v>
      </c>
      <c r="D293" s="988">
        <v>151</v>
      </c>
      <c r="E293" s="988">
        <v>137</v>
      </c>
      <c r="F293" s="989">
        <v>90.7</v>
      </c>
    </row>
    <row r="294" spans="1:6">
      <c r="A294" s="1498"/>
      <c r="B294" s="987" t="s">
        <v>7</v>
      </c>
      <c r="C294" s="987" t="s">
        <v>8</v>
      </c>
      <c r="D294" s="988">
        <v>179</v>
      </c>
      <c r="E294" s="988">
        <v>156</v>
      </c>
      <c r="F294" s="989">
        <v>87.2</v>
      </c>
    </row>
    <row r="295" spans="1:6">
      <c r="A295" s="1498"/>
      <c r="B295" s="990"/>
      <c r="C295" s="987" t="s">
        <v>6</v>
      </c>
      <c r="D295" s="988">
        <v>6</v>
      </c>
      <c r="E295" s="988">
        <v>5</v>
      </c>
      <c r="F295" s="989">
        <v>83.3</v>
      </c>
    </row>
    <row r="296" spans="1:6">
      <c r="A296" s="1498"/>
      <c r="B296" s="990"/>
      <c r="C296" s="987" t="s">
        <v>7</v>
      </c>
      <c r="D296" s="988">
        <v>185</v>
      </c>
      <c r="E296" s="988">
        <v>161</v>
      </c>
      <c r="F296" s="989">
        <v>87</v>
      </c>
    </row>
    <row r="297" spans="1:6" ht="14.25" customHeight="1">
      <c r="A297" s="1498" t="s">
        <v>579</v>
      </c>
      <c r="B297" s="987" t="s">
        <v>3</v>
      </c>
      <c r="C297" s="987" t="s">
        <v>8</v>
      </c>
      <c r="D297" s="988">
        <v>34</v>
      </c>
      <c r="E297" s="988">
        <v>24</v>
      </c>
      <c r="F297" s="989">
        <v>70.599999999999994</v>
      </c>
    </row>
    <row r="298" spans="1:6">
      <c r="A298" s="1498"/>
      <c r="B298" s="990"/>
      <c r="C298" s="987" t="s">
        <v>6</v>
      </c>
      <c r="D298" s="988" t="s">
        <v>124</v>
      </c>
      <c r="E298" s="988" t="s">
        <v>124</v>
      </c>
      <c r="F298" s="989" t="s">
        <v>124</v>
      </c>
    </row>
    <row r="299" spans="1:6">
      <c r="A299" s="1498"/>
      <c r="B299" s="990"/>
      <c r="C299" s="987" t="s">
        <v>7</v>
      </c>
      <c r="D299" s="988">
        <v>34</v>
      </c>
      <c r="E299" s="988">
        <v>24</v>
      </c>
      <c r="F299" s="989">
        <v>70.599999999999994</v>
      </c>
    </row>
    <row r="300" spans="1:6">
      <c r="A300" s="1498"/>
      <c r="B300" s="987" t="s">
        <v>4</v>
      </c>
      <c r="C300" s="987" t="s">
        <v>8</v>
      </c>
      <c r="D300" s="988">
        <v>145</v>
      </c>
      <c r="E300" s="988">
        <v>132</v>
      </c>
      <c r="F300" s="989">
        <v>91</v>
      </c>
    </row>
    <row r="301" spans="1:6">
      <c r="A301" s="1498"/>
      <c r="B301" s="990"/>
      <c r="C301" s="987" t="s">
        <v>6</v>
      </c>
      <c r="D301" s="988">
        <v>6</v>
      </c>
      <c r="E301" s="988">
        <v>5</v>
      </c>
      <c r="F301" s="989">
        <v>83.3</v>
      </c>
    </row>
    <row r="302" spans="1:6">
      <c r="A302" s="1498"/>
      <c r="B302" s="990"/>
      <c r="C302" s="987" t="s">
        <v>7</v>
      </c>
      <c r="D302" s="988">
        <v>151</v>
      </c>
      <c r="E302" s="988">
        <v>137</v>
      </c>
      <c r="F302" s="989">
        <v>90.7</v>
      </c>
    </row>
    <row r="303" spans="1:6">
      <c r="A303" s="1498"/>
      <c r="B303" s="987" t="s">
        <v>7</v>
      </c>
      <c r="C303" s="987" t="s">
        <v>8</v>
      </c>
      <c r="D303" s="988">
        <v>179</v>
      </c>
      <c r="E303" s="988">
        <v>156</v>
      </c>
      <c r="F303" s="989">
        <v>87.2</v>
      </c>
    </row>
    <row r="304" spans="1:6">
      <c r="A304" s="1498"/>
      <c r="B304" s="990"/>
      <c r="C304" s="987" t="s">
        <v>6</v>
      </c>
      <c r="D304" s="988">
        <v>6</v>
      </c>
      <c r="E304" s="988">
        <v>5</v>
      </c>
      <c r="F304" s="989">
        <v>83.3</v>
      </c>
    </row>
    <row r="305" spans="1:6">
      <c r="A305" s="1498"/>
      <c r="B305" s="990"/>
      <c r="C305" s="987" t="s">
        <v>7</v>
      </c>
      <c r="D305" s="988">
        <v>185</v>
      </c>
      <c r="E305" s="988">
        <v>161</v>
      </c>
      <c r="F305" s="989">
        <v>87</v>
      </c>
    </row>
    <row r="306" spans="1:6">
      <c r="A306" s="1498" t="s">
        <v>578</v>
      </c>
      <c r="B306" s="987" t="s">
        <v>3</v>
      </c>
      <c r="C306" s="987" t="s">
        <v>8</v>
      </c>
      <c r="D306" s="988">
        <v>40</v>
      </c>
      <c r="E306" s="988">
        <v>33</v>
      </c>
      <c r="F306" s="989">
        <v>82.5</v>
      </c>
    </row>
    <row r="307" spans="1:6">
      <c r="A307" s="1498"/>
      <c r="B307" s="990"/>
      <c r="C307" s="987" t="s">
        <v>6</v>
      </c>
      <c r="D307" s="988">
        <v>6</v>
      </c>
      <c r="E307" s="988">
        <v>5</v>
      </c>
      <c r="F307" s="989">
        <v>83.3</v>
      </c>
    </row>
    <row r="308" spans="1:6">
      <c r="A308" s="1498"/>
      <c r="B308" s="990"/>
      <c r="C308" s="987" t="s">
        <v>7</v>
      </c>
      <c r="D308" s="988">
        <v>46</v>
      </c>
      <c r="E308" s="988">
        <v>38</v>
      </c>
      <c r="F308" s="989">
        <v>82.6</v>
      </c>
    </row>
    <row r="309" spans="1:6">
      <c r="A309" s="1498"/>
      <c r="B309" s="987" t="s">
        <v>4</v>
      </c>
      <c r="C309" s="987" t="s">
        <v>8</v>
      </c>
      <c r="D309" s="988">
        <v>23</v>
      </c>
      <c r="E309" s="988">
        <v>22</v>
      </c>
      <c r="F309" s="989">
        <v>95.7</v>
      </c>
    </row>
    <row r="310" spans="1:6">
      <c r="A310" s="1498"/>
      <c r="B310" s="990"/>
      <c r="C310" s="987" t="s">
        <v>6</v>
      </c>
      <c r="D310" s="991" t="s">
        <v>67</v>
      </c>
      <c r="E310" s="991" t="s">
        <v>67</v>
      </c>
      <c r="F310" s="989">
        <v>100</v>
      </c>
    </row>
    <row r="311" spans="1:6">
      <c r="A311" s="1498"/>
      <c r="B311" s="990"/>
      <c r="C311" s="987" t="s">
        <v>7</v>
      </c>
      <c r="D311" s="988">
        <v>25</v>
      </c>
      <c r="E311" s="988">
        <v>24</v>
      </c>
      <c r="F311" s="989">
        <v>96</v>
      </c>
    </row>
    <row r="312" spans="1:6">
      <c r="A312" s="1498"/>
      <c r="B312" s="987" t="s">
        <v>7</v>
      </c>
      <c r="C312" s="987" t="s">
        <v>8</v>
      </c>
      <c r="D312" s="988">
        <v>63</v>
      </c>
      <c r="E312" s="988">
        <v>55</v>
      </c>
      <c r="F312" s="989">
        <v>87.3</v>
      </c>
    </row>
    <row r="313" spans="1:6">
      <c r="A313" s="1498"/>
      <c r="B313" s="990"/>
      <c r="C313" s="987" t="s">
        <v>6</v>
      </c>
      <c r="D313" s="988">
        <v>8</v>
      </c>
      <c r="E313" s="988">
        <v>7</v>
      </c>
      <c r="F313" s="989">
        <v>87.5</v>
      </c>
    </row>
    <row r="314" spans="1:6">
      <c r="A314" s="1498"/>
      <c r="B314" s="990"/>
      <c r="C314" s="987" t="s">
        <v>7</v>
      </c>
      <c r="D314" s="988">
        <v>71</v>
      </c>
      <c r="E314" s="988">
        <v>62</v>
      </c>
      <c r="F314" s="989">
        <v>87.3</v>
      </c>
    </row>
    <row r="315" spans="1:6">
      <c r="A315" s="1498" t="s">
        <v>577</v>
      </c>
      <c r="B315" s="987" t="s">
        <v>3</v>
      </c>
      <c r="C315" s="987" t="s">
        <v>8</v>
      </c>
      <c r="D315" s="988">
        <v>61</v>
      </c>
      <c r="E315" s="988">
        <v>60</v>
      </c>
      <c r="F315" s="989">
        <v>98.4</v>
      </c>
    </row>
    <row r="316" spans="1:6">
      <c r="A316" s="1498"/>
      <c r="B316" s="990"/>
      <c r="C316" s="987" t="s">
        <v>6</v>
      </c>
      <c r="D316" s="991" t="s">
        <v>67</v>
      </c>
      <c r="E316" s="991" t="s">
        <v>67</v>
      </c>
      <c r="F316" s="989">
        <v>100</v>
      </c>
    </row>
    <row r="317" spans="1:6">
      <c r="A317" s="1498"/>
      <c r="B317" s="990"/>
      <c r="C317" s="987" t="s">
        <v>7</v>
      </c>
      <c r="D317" s="988">
        <v>63</v>
      </c>
      <c r="E317" s="988">
        <v>62</v>
      </c>
      <c r="F317" s="989">
        <v>98.4</v>
      </c>
    </row>
    <row r="318" spans="1:6">
      <c r="A318" s="1498"/>
      <c r="B318" s="987" t="s">
        <v>4</v>
      </c>
      <c r="C318" s="987" t="s">
        <v>8</v>
      </c>
      <c r="D318" s="988">
        <v>12</v>
      </c>
      <c r="E318" s="988">
        <v>12</v>
      </c>
      <c r="F318" s="989">
        <v>100</v>
      </c>
    </row>
    <row r="319" spans="1:6">
      <c r="A319" s="1498"/>
      <c r="B319" s="990"/>
      <c r="C319" s="987" t="s">
        <v>6</v>
      </c>
      <c r="D319" s="988" t="s">
        <v>124</v>
      </c>
      <c r="E319" s="988" t="s">
        <v>124</v>
      </c>
      <c r="F319" s="989" t="s">
        <v>124</v>
      </c>
    </row>
    <row r="320" spans="1:6">
      <c r="A320" s="1498"/>
      <c r="B320" s="990"/>
      <c r="C320" s="987" t="s">
        <v>7</v>
      </c>
      <c r="D320" s="988">
        <v>12</v>
      </c>
      <c r="E320" s="988">
        <v>12</v>
      </c>
      <c r="F320" s="989">
        <v>100</v>
      </c>
    </row>
    <row r="321" spans="1:6">
      <c r="A321" s="1498"/>
      <c r="B321" s="987" t="s">
        <v>7</v>
      </c>
      <c r="C321" s="987" t="s">
        <v>8</v>
      </c>
      <c r="D321" s="988">
        <v>73</v>
      </c>
      <c r="E321" s="988">
        <v>72</v>
      </c>
      <c r="F321" s="989">
        <v>98.6</v>
      </c>
    </row>
    <row r="322" spans="1:6">
      <c r="A322" s="1498"/>
      <c r="B322" s="990"/>
      <c r="C322" s="987" t="s">
        <v>6</v>
      </c>
      <c r="D322" s="991" t="s">
        <v>67</v>
      </c>
      <c r="E322" s="991" t="s">
        <v>67</v>
      </c>
      <c r="F322" s="989">
        <v>100</v>
      </c>
    </row>
    <row r="323" spans="1:6">
      <c r="A323" s="1498"/>
      <c r="B323" s="990"/>
      <c r="C323" s="987" t="s">
        <v>7</v>
      </c>
      <c r="D323" s="988">
        <v>75</v>
      </c>
      <c r="E323" s="988">
        <v>74</v>
      </c>
      <c r="F323" s="989">
        <v>98.7</v>
      </c>
    </row>
    <row r="324" spans="1:6" ht="14.25" customHeight="1">
      <c r="A324" s="1498" t="s">
        <v>574</v>
      </c>
      <c r="B324" s="987" t="s">
        <v>3</v>
      </c>
      <c r="C324" s="987" t="s">
        <v>8</v>
      </c>
      <c r="D324" s="988">
        <v>58</v>
      </c>
      <c r="E324" s="988">
        <v>57</v>
      </c>
      <c r="F324" s="989">
        <v>98.3</v>
      </c>
    </row>
    <row r="325" spans="1:6">
      <c r="A325" s="1498"/>
      <c r="B325" s="990"/>
      <c r="C325" s="987" t="s">
        <v>6</v>
      </c>
      <c r="D325" s="988" t="s">
        <v>124</v>
      </c>
      <c r="E325" s="988" t="s">
        <v>124</v>
      </c>
      <c r="F325" s="989" t="s">
        <v>124</v>
      </c>
    </row>
    <row r="326" spans="1:6">
      <c r="A326" s="1498"/>
      <c r="B326" s="990"/>
      <c r="C326" s="987" t="s">
        <v>7</v>
      </c>
      <c r="D326" s="988">
        <v>58</v>
      </c>
      <c r="E326" s="988">
        <v>57</v>
      </c>
      <c r="F326" s="989">
        <v>98.3</v>
      </c>
    </row>
    <row r="327" spans="1:6">
      <c r="A327" s="1498"/>
      <c r="B327" s="987" t="s">
        <v>4</v>
      </c>
      <c r="C327" s="987" t="s">
        <v>8</v>
      </c>
      <c r="D327" s="988">
        <v>51</v>
      </c>
      <c r="E327" s="988">
        <v>51</v>
      </c>
      <c r="F327" s="989">
        <v>100</v>
      </c>
    </row>
    <row r="328" spans="1:6">
      <c r="A328" s="1498"/>
      <c r="B328" s="990"/>
      <c r="C328" s="987" t="s">
        <v>6</v>
      </c>
      <c r="D328" s="988">
        <v>3</v>
      </c>
      <c r="E328" s="988">
        <v>3</v>
      </c>
      <c r="F328" s="989">
        <v>100</v>
      </c>
    </row>
    <row r="329" spans="1:6">
      <c r="A329" s="1498"/>
      <c r="B329" s="990"/>
      <c r="C329" s="987" t="s">
        <v>7</v>
      </c>
      <c r="D329" s="988">
        <v>54</v>
      </c>
      <c r="E329" s="988">
        <v>54</v>
      </c>
      <c r="F329" s="989">
        <v>100</v>
      </c>
    </row>
    <row r="330" spans="1:6">
      <c r="A330" s="1498"/>
      <c r="B330" s="987" t="s">
        <v>7</v>
      </c>
      <c r="C330" s="987" t="s">
        <v>8</v>
      </c>
      <c r="D330" s="988">
        <v>109</v>
      </c>
      <c r="E330" s="988">
        <v>108</v>
      </c>
      <c r="F330" s="989">
        <v>99.1</v>
      </c>
    </row>
    <row r="331" spans="1:6">
      <c r="A331" s="1498"/>
      <c r="B331" s="990"/>
      <c r="C331" s="987" t="s">
        <v>6</v>
      </c>
      <c r="D331" s="988">
        <v>3</v>
      </c>
      <c r="E331" s="988">
        <v>3</v>
      </c>
      <c r="F331" s="989">
        <v>100</v>
      </c>
    </row>
    <row r="332" spans="1:6">
      <c r="A332" s="1498"/>
      <c r="B332" s="990"/>
      <c r="C332" s="987" t="s">
        <v>7</v>
      </c>
      <c r="D332" s="988">
        <v>112</v>
      </c>
      <c r="E332" s="988">
        <v>111</v>
      </c>
      <c r="F332" s="989">
        <v>99.1</v>
      </c>
    </row>
    <row r="333" spans="1:6">
      <c r="A333" s="1498" t="s">
        <v>573</v>
      </c>
      <c r="B333" s="987" t="s">
        <v>3</v>
      </c>
      <c r="C333" s="987" t="s">
        <v>8</v>
      </c>
      <c r="D333" s="988">
        <v>43</v>
      </c>
      <c r="E333" s="988">
        <v>43</v>
      </c>
      <c r="F333" s="989">
        <v>100</v>
      </c>
    </row>
    <row r="334" spans="1:6">
      <c r="A334" s="1498"/>
      <c r="B334" s="990"/>
      <c r="C334" s="987" t="s">
        <v>6</v>
      </c>
      <c r="D334" s="988" t="s">
        <v>124</v>
      </c>
      <c r="E334" s="988" t="s">
        <v>124</v>
      </c>
      <c r="F334" s="989" t="s">
        <v>124</v>
      </c>
    </row>
    <row r="335" spans="1:6">
      <c r="A335" s="1498"/>
      <c r="B335" s="990"/>
      <c r="C335" s="987" t="s">
        <v>7</v>
      </c>
      <c r="D335" s="988">
        <v>43</v>
      </c>
      <c r="E335" s="988">
        <v>43</v>
      </c>
      <c r="F335" s="989">
        <v>100</v>
      </c>
    </row>
    <row r="336" spans="1:6">
      <c r="A336" s="1498"/>
      <c r="B336" s="987" t="s">
        <v>4</v>
      </c>
      <c r="C336" s="987" t="s">
        <v>8</v>
      </c>
      <c r="D336" s="988">
        <v>65</v>
      </c>
      <c r="E336" s="988">
        <v>64</v>
      </c>
      <c r="F336" s="989">
        <v>98.5</v>
      </c>
    </row>
    <row r="337" spans="1:6">
      <c r="A337" s="1498"/>
      <c r="B337" s="990"/>
      <c r="C337" s="987" t="s">
        <v>6</v>
      </c>
      <c r="D337" s="991" t="s">
        <v>67</v>
      </c>
      <c r="E337" s="991" t="s">
        <v>67</v>
      </c>
      <c r="F337" s="989">
        <v>100</v>
      </c>
    </row>
    <row r="338" spans="1:6">
      <c r="A338" s="1498"/>
      <c r="B338" s="990"/>
      <c r="C338" s="987" t="s">
        <v>7</v>
      </c>
      <c r="D338" s="988">
        <v>66</v>
      </c>
      <c r="E338" s="988">
        <v>65</v>
      </c>
      <c r="F338" s="989">
        <v>98.5</v>
      </c>
    </row>
    <row r="339" spans="1:6">
      <c r="A339" s="1498"/>
      <c r="B339" s="987" t="s">
        <v>7</v>
      </c>
      <c r="C339" s="987" t="s">
        <v>8</v>
      </c>
      <c r="D339" s="988">
        <v>108</v>
      </c>
      <c r="E339" s="988">
        <v>107</v>
      </c>
      <c r="F339" s="989">
        <v>99.1</v>
      </c>
    </row>
    <row r="340" spans="1:6">
      <c r="A340" s="1498"/>
      <c r="B340" s="990"/>
      <c r="C340" s="987" t="s">
        <v>6</v>
      </c>
      <c r="D340" s="991" t="s">
        <v>67</v>
      </c>
      <c r="E340" s="991" t="s">
        <v>67</v>
      </c>
      <c r="F340" s="989">
        <v>100</v>
      </c>
    </row>
    <row r="341" spans="1:6">
      <c r="A341" s="1498"/>
      <c r="B341" s="990"/>
      <c r="C341" s="987" t="s">
        <v>7</v>
      </c>
      <c r="D341" s="988">
        <v>109</v>
      </c>
      <c r="E341" s="988">
        <v>108</v>
      </c>
      <c r="F341" s="989">
        <v>99.1</v>
      </c>
    </row>
    <row r="342" spans="1:6" ht="15">
      <c r="A342" s="1499" t="s">
        <v>538</v>
      </c>
      <c r="B342" s="1499"/>
      <c r="C342" s="1499"/>
      <c r="D342" s="1499"/>
      <c r="E342" s="1499"/>
      <c r="F342" s="1499"/>
    </row>
    <row r="343" spans="1:6">
      <c r="A343" s="1498" t="s">
        <v>586</v>
      </c>
      <c r="B343" s="987" t="s">
        <v>3</v>
      </c>
      <c r="C343" s="987" t="s">
        <v>8</v>
      </c>
      <c r="D343" s="988">
        <v>757</v>
      </c>
      <c r="E343" s="988">
        <v>718</v>
      </c>
      <c r="F343" s="989">
        <v>94.8</v>
      </c>
    </row>
    <row r="344" spans="1:6">
      <c r="A344" s="1498"/>
      <c r="B344" s="990"/>
      <c r="C344" s="987" t="s">
        <v>6</v>
      </c>
      <c r="D344" s="988">
        <v>22</v>
      </c>
      <c r="E344" s="988">
        <v>20</v>
      </c>
      <c r="F344" s="989">
        <v>90.9</v>
      </c>
    </row>
    <row r="345" spans="1:6">
      <c r="A345" s="1498"/>
      <c r="B345" s="990"/>
      <c r="C345" s="987" t="s">
        <v>7</v>
      </c>
      <c r="D345" s="988">
        <v>779</v>
      </c>
      <c r="E345" s="988">
        <v>738</v>
      </c>
      <c r="F345" s="989">
        <v>94.7</v>
      </c>
    </row>
    <row r="346" spans="1:6">
      <c r="A346" s="1498"/>
      <c r="B346" s="987" t="s">
        <v>4</v>
      </c>
      <c r="C346" s="987" t="s">
        <v>8</v>
      </c>
      <c r="D346" s="988">
        <v>458</v>
      </c>
      <c r="E346" s="988">
        <v>451</v>
      </c>
      <c r="F346" s="989">
        <v>98.5</v>
      </c>
    </row>
    <row r="347" spans="1:6">
      <c r="A347" s="1498"/>
      <c r="B347" s="990"/>
      <c r="C347" s="987" t="s">
        <v>6</v>
      </c>
      <c r="D347" s="988">
        <v>18</v>
      </c>
      <c r="E347" s="988">
        <v>17</v>
      </c>
      <c r="F347" s="989">
        <v>94.4</v>
      </c>
    </row>
    <row r="348" spans="1:6">
      <c r="A348" s="1498"/>
      <c r="B348" s="990"/>
      <c r="C348" s="987" t="s">
        <v>7</v>
      </c>
      <c r="D348" s="988">
        <v>476</v>
      </c>
      <c r="E348" s="988">
        <v>468</v>
      </c>
      <c r="F348" s="989">
        <v>98.3</v>
      </c>
    </row>
    <row r="349" spans="1:6">
      <c r="A349" s="1498"/>
      <c r="B349" s="987" t="s">
        <v>7</v>
      </c>
      <c r="C349" s="987" t="s">
        <v>8</v>
      </c>
      <c r="D349" s="988">
        <v>1215</v>
      </c>
      <c r="E349" s="988">
        <v>1169</v>
      </c>
      <c r="F349" s="989">
        <v>96.2</v>
      </c>
    </row>
    <row r="350" spans="1:6">
      <c r="A350" s="1498"/>
      <c r="B350" s="990"/>
      <c r="C350" s="987" t="s">
        <v>6</v>
      </c>
      <c r="D350" s="988">
        <v>40</v>
      </c>
      <c r="E350" s="988">
        <v>37</v>
      </c>
      <c r="F350" s="989">
        <v>92.5</v>
      </c>
    </row>
    <row r="351" spans="1:6">
      <c r="A351" s="1498"/>
      <c r="B351" s="990"/>
      <c r="C351" s="987" t="s">
        <v>7</v>
      </c>
      <c r="D351" s="988">
        <v>1255</v>
      </c>
      <c r="E351" s="988">
        <v>1206</v>
      </c>
      <c r="F351" s="989">
        <v>96.1</v>
      </c>
    </row>
    <row r="352" spans="1:6">
      <c r="A352" s="1498" t="s">
        <v>585</v>
      </c>
      <c r="B352" s="987" t="s">
        <v>3</v>
      </c>
      <c r="C352" s="987" t="s">
        <v>8</v>
      </c>
      <c r="D352" s="988">
        <v>93</v>
      </c>
      <c r="E352" s="988">
        <v>49</v>
      </c>
      <c r="F352" s="989">
        <v>52.7</v>
      </c>
    </row>
    <row r="353" spans="1:6">
      <c r="A353" s="1498"/>
      <c r="B353" s="990"/>
      <c r="C353" s="987" t="s">
        <v>6</v>
      </c>
      <c r="D353" s="988">
        <v>7</v>
      </c>
      <c r="E353" s="988">
        <v>3</v>
      </c>
      <c r="F353" s="989">
        <v>42.9</v>
      </c>
    </row>
    <row r="354" spans="1:6">
      <c r="A354" s="1498"/>
      <c r="B354" s="990"/>
      <c r="C354" s="987" t="s">
        <v>7</v>
      </c>
      <c r="D354" s="988">
        <v>100</v>
      </c>
      <c r="E354" s="988">
        <v>52</v>
      </c>
      <c r="F354" s="989">
        <v>52</v>
      </c>
    </row>
    <row r="355" spans="1:6">
      <c r="A355" s="1498"/>
      <c r="B355" s="987" t="s">
        <v>4</v>
      </c>
      <c r="C355" s="987" t="s">
        <v>8</v>
      </c>
      <c r="D355" s="988">
        <v>10</v>
      </c>
      <c r="E355" s="988">
        <v>5</v>
      </c>
      <c r="F355" s="989">
        <v>50</v>
      </c>
    </row>
    <row r="356" spans="1:6">
      <c r="A356" s="1498"/>
      <c r="B356" s="990"/>
      <c r="C356" s="987" t="s">
        <v>6</v>
      </c>
      <c r="D356" s="988" t="s">
        <v>124</v>
      </c>
      <c r="E356" s="988" t="s">
        <v>124</v>
      </c>
      <c r="F356" s="989" t="s">
        <v>124</v>
      </c>
    </row>
    <row r="357" spans="1:6">
      <c r="A357" s="1498"/>
      <c r="B357" s="990"/>
      <c r="C357" s="987" t="s">
        <v>7</v>
      </c>
      <c r="D357" s="988">
        <v>10</v>
      </c>
      <c r="E357" s="988">
        <v>5</v>
      </c>
      <c r="F357" s="989">
        <v>50</v>
      </c>
    </row>
    <row r="358" spans="1:6">
      <c r="A358" s="1498"/>
      <c r="B358" s="987" t="s">
        <v>7</v>
      </c>
      <c r="C358" s="987" t="s">
        <v>8</v>
      </c>
      <c r="D358" s="988">
        <v>103</v>
      </c>
      <c r="E358" s="988">
        <v>54</v>
      </c>
      <c r="F358" s="989">
        <v>52.4</v>
      </c>
    </row>
    <row r="359" spans="1:6">
      <c r="A359" s="1498"/>
      <c r="B359" s="990"/>
      <c r="C359" s="987" t="s">
        <v>6</v>
      </c>
      <c r="D359" s="988">
        <v>7</v>
      </c>
      <c r="E359" s="988">
        <v>3</v>
      </c>
      <c r="F359" s="989">
        <v>42.9</v>
      </c>
    </row>
    <row r="360" spans="1:6">
      <c r="A360" s="1498"/>
      <c r="B360" s="990"/>
      <c r="C360" s="987" t="s">
        <v>7</v>
      </c>
      <c r="D360" s="988">
        <v>110</v>
      </c>
      <c r="E360" s="988">
        <v>57</v>
      </c>
      <c r="F360" s="989">
        <v>51.8</v>
      </c>
    </row>
    <row r="361" spans="1:6">
      <c r="A361" s="1498" t="s">
        <v>584</v>
      </c>
      <c r="B361" s="987" t="s">
        <v>3</v>
      </c>
      <c r="C361" s="987" t="s">
        <v>8</v>
      </c>
      <c r="D361" s="988">
        <v>12</v>
      </c>
      <c r="E361" s="988">
        <v>6</v>
      </c>
      <c r="F361" s="989">
        <v>50</v>
      </c>
    </row>
    <row r="362" spans="1:6">
      <c r="A362" s="1498"/>
      <c r="B362" s="990"/>
      <c r="C362" s="987" t="s">
        <v>6</v>
      </c>
      <c r="D362" s="991" t="s">
        <v>67</v>
      </c>
      <c r="E362" s="988">
        <v>0</v>
      </c>
      <c r="F362" s="989">
        <v>0</v>
      </c>
    </row>
    <row r="363" spans="1:6">
      <c r="A363" s="1498"/>
      <c r="B363" s="990"/>
      <c r="C363" s="987" t="s">
        <v>7</v>
      </c>
      <c r="D363" s="988">
        <v>13</v>
      </c>
      <c r="E363" s="988">
        <v>6</v>
      </c>
      <c r="F363" s="989">
        <v>46.2</v>
      </c>
    </row>
    <row r="364" spans="1:6">
      <c r="A364" s="1498"/>
      <c r="B364" s="987" t="s">
        <v>4</v>
      </c>
      <c r="C364" s="987" t="s">
        <v>8</v>
      </c>
      <c r="D364" s="988">
        <v>17</v>
      </c>
      <c r="E364" s="988">
        <v>15</v>
      </c>
      <c r="F364" s="989">
        <v>88.2</v>
      </c>
    </row>
    <row r="365" spans="1:6">
      <c r="A365" s="1498"/>
      <c r="B365" s="990"/>
      <c r="C365" s="987" t="s">
        <v>6</v>
      </c>
      <c r="D365" s="988">
        <v>4</v>
      </c>
      <c r="E365" s="988">
        <v>3</v>
      </c>
      <c r="F365" s="989">
        <v>75</v>
      </c>
    </row>
    <row r="366" spans="1:6">
      <c r="A366" s="1498"/>
      <c r="B366" s="990"/>
      <c r="C366" s="987" t="s">
        <v>7</v>
      </c>
      <c r="D366" s="988">
        <v>21</v>
      </c>
      <c r="E366" s="988">
        <v>18</v>
      </c>
      <c r="F366" s="989">
        <v>85.7</v>
      </c>
    </row>
    <row r="367" spans="1:6">
      <c r="A367" s="1498"/>
      <c r="B367" s="987" t="s">
        <v>7</v>
      </c>
      <c r="C367" s="987" t="s">
        <v>8</v>
      </c>
      <c r="D367" s="988">
        <v>29</v>
      </c>
      <c r="E367" s="988">
        <v>21</v>
      </c>
      <c r="F367" s="989">
        <v>72.400000000000006</v>
      </c>
    </row>
    <row r="368" spans="1:6">
      <c r="A368" s="1498"/>
      <c r="B368" s="990"/>
      <c r="C368" s="987" t="s">
        <v>6</v>
      </c>
      <c r="D368" s="988">
        <v>5</v>
      </c>
      <c r="E368" s="988">
        <v>3</v>
      </c>
      <c r="F368" s="989">
        <v>60</v>
      </c>
    </row>
    <row r="369" spans="1:6">
      <c r="A369" s="1498"/>
      <c r="B369" s="990"/>
      <c r="C369" s="987" t="s">
        <v>7</v>
      </c>
      <c r="D369" s="988">
        <v>34</v>
      </c>
      <c r="E369" s="988">
        <v>24</v>
      </c>
      <c r="F369" s="989">
        <v>70.599999999999994</v>
      </c>
    </row>
    <row r="370" spans="1:6">
      <c r="A370" s="1498" t="s">
        <v>583</v>
      </c>
      <c r="B370" s="987" t="s">
        <v>3</v>
      </c>
      <c r="C370" s="987" t="s">
        <v>8</v>
      </c>
      <c r="D370" s="988">
        <v>33</v>
      </c>
      <c r="E370" s="988">
        <v>0</v>
      </c>
      <c r="F370" s="989">
        <v>0</v>
      </c>
    </row>
    <row r="371" spans="1:6">
      <c r="A371" s="1498"/>
      <c r="B371" s="990"/>
      <c r="C371" s="987" t="s">
        <v>6</v>
      </c>
      <c r="D371" s="988">
        <v>5</v>
      </c>
      <c r="E371" s="988">
        <v>0</v>
      </c>
      <c r="F371" s="989">
        <v>0</v>
      </c>
    </row>
    <row r="372" spans="1:6">
      <c r="A372" s="1498"/>
      <c r="B372" s="990"/>
      <c r="C372" s="987" t="s">
        <v>7</v>
      </c>
      <c r="D372" s="988">
        <v>38</v>
      </c>
      <c r="E372" s="988">
        <v>0</v>
      </c>
      <c r="F372" s="989">
        <v>0</v>
      </c>
    </row>
    <row r="373" spans="1:6">
      <c r="A373" s="1498"/>
      <c r="B373" s="987" t="s">
        <v>4</v>
      </c>
      <c r="C373" s="987" t="s">
        <v>8</v>
      </c>
      <c r="D373" s="988">
        <v>18</v>
      </c>
      <c r="E373" s="988">
        <v>0</v>
      </c>
      <c r="F373" s="989">
        <v>0</v>
      </c>
    </row>
    <row r="374" spans="1:6">
      <c r="A374" s="1498"/>
      <c r="B374" s="990"/>
      <c r="C374" s="987" t="s">
        <v>6</v>
      </c>
      <c r="D374" s="988">
        <v>5</v>
      </c>
      <c r="E374" s="988">
        <v>0</v>
      </c>
      <c r="F374" s="989">
        <v>0</v>
      </c>
    </row>
    <row r="375" spans="1:6">
      <c r="A375" s="1498"/>
      <c r="B375" s="990"/>
      <c r="C375" s="987" t="s">
        <v>7</v>
      </c>
      <c r="D375" s="988">
        <v>23</v>
      </c>
      <c r="E375" s="988">
        <v>0</v>
      </c>
      <c r="F375" s="989">
        <v>0</v>
      </c>
    </row>
    <row r="376" spans="1:6">
      <c r="A376" s="1498"/>
      <c r="B376" s="987" t="s">
        <v>7</v>
      </c>
      <c r="C376" s="987" t="s">
        <v>8</v>
      </c>
      <c r="D376" s="988">
        <v>51</v>
      </c>
      <c r="E376" s="988">
        <v>0</v>
      </c>
      <c r="F376" s="989">
        <v>0</v>
      </c>
    </row>
    <row r="377" spans="1:6">
      <c r="A377" s="1498"/>
      <c r="B377" s="990"/>
      <c r="C377" s="987" t="s">
        <v>6</v>
      </c>
      <c r="D377" s="988">
        <v>10</v>
      </c>
      <c r="E377" s="988">
        <v>0</v>
      </c>
      <c r="F377" s="989">
        <v>0</v>
      </c>
    </row>
    <row r="378" spans="1:6">
      <c r="A378" s="1498"/>
      <c r="B378" s="990"/>
      <c r="C378" s="987" t="s">
        <v>7</v>
      </c>
      <c r="D378" s="988">
        <v>61</v>
      </c>
      <c r="E378" s="988">
        <v>0</v>
      </c>
      <c r="F378" s="989">
        <v>0</v>
      </c>
    </row>
    <row r="379" spans="1:6">
      <c r="A379" s="1498" t="s">
        <v>582</v>
      </c>
      <c r="B379" s="987" t="s">
        <v>3</v>
      </c>
      <c r="C379" s="987" t="s">
        <v>8</v>
      </c>
      <c r="D379" s="988">
        <v>3</v>
      </c>
      <c r="E379" s="988">
        <v>0</v>
      </c>
      <c r="F379" s="989">
        <v>0</v>
      </c>
    </row>
    <row r="380" spans="1:6">
      <c r="A380" s="1498"/>
      <c r="B380" s="990"/>
      <c r="C380" s="987" t="s">
        <v>6</v>
      </c>
      <c r="D380" s="988" t="s">
        <v>124</v>
      </c>
      <c r="E380" s="988" t="s">
        <v>124</v>
      </c>
      <c r="F380" s="989" t="s">
        <v>124</v>
      </c>
    </row>
    <row r="381" spans="1:6">
      <c r="A381" s="1498"/>
      <c r="B381" s="990"/>
      <c r="C381" s="987" t="s">
        <v>7</v>
      </c>
      <c r="D381" s="988">
        <v>3</v>
      </c>
      <c r="E381" s="988">
        <v>0</v>
      </c>
      <c r="F381" s="989">
        <v>0</v>
      </c>
    </row>
    <row r="382" spans="1:6">
      <c r="A382" s="1498"/>
      <c r="B382" s="987" t="s">
        <v>4</v>
      </c>
      <c r="C382" s="987" t="s">
        <v>8</v>
      </c>
      <c r="D382" s="988">
        <v>19</v>
      </c>
      <c r="E382" s="988">
        <v>13</v>
      </c>
      <c r="F382" s="989">
        <v>68.400000000000006</v>
      </c>
    </row>
    <row r="383" spans="1:6">
      <c r="A383" s="1498"/>
      <c r="B383" s="990"/>
      <c r="C383" s="987" t="s">
        <v>6</v>
      </c>
      <c r="D383" s="988">
        <v>5</v>
      </c>
      <c r="E383" s="988">
        <v>5</v>
      </c>
      <c r="F383" s="989">
        <v>100</v>
      </c>
    </row>
    <row r="384" spans="1:6">
      <c r="A384" s="1498"/>
      <c r="B384" s="990"/>
      <c r="C384" s="987" t="s">
        <v>7</v>
      </c>
      <c r="D384" s="988">
        <v>24</v>
      </c>
      <c r="E384" s="988">
        <v>18</v>
      </c>
      <c r="F384" s="989">
        <v>75</v>
      </c>
    </row>
    <row r="385" spans="1:6">
      <c r="A385" s="1498"/>
      <c r="B385" s="987" t="s">
        <v>7</v>
      </c>
      <c r="C385" s="987" t="s">
        <v>8</v>
      </c>
      <c r="D385" s="988">
        <v>22</v>
      </c>
      <c r="E385" s="988">
        <v>13</v>
      </c>
      <c r="F385" s="989">
        <v>59.1</v>
      </c>
    </row>
    <row r="386" spans="1:6">
      <c r="A386" s="1498"/>
      <c r="B386" s="990"/>
      <c r="C386" s="987" t="s">
        <v>6</v>
      </c>
      <c r="D386" s="988">
        <v>5</v>
      </c>
      <c r="E386" s="988">
        <v>5</v>
      </c>
      <c r="F386" s="989">
        <v>100</v>
      </c>
    </row>
    <row r="387" spans="1:6">
      <c r="A387" s="1498"/>
      <c r="B387" s="990"/>
      <c r="C387" s="987" t="s">
        <v>7</v>
      </c>
      <c r="D387" s="988">
        <v>27</v>
      </c>
      <c r="E387" s="988">
        <v>18</v>
      </c>
      <c r="F387" s="989">
        <v>66.7</v>
      </c>
    </row>
    <row r="388" spans="1:6">
      <c r="A388" s="1498" t="s">
        <v>581</v>
      </c>
      <c r="B388" s="987" t="s">
        <v>3</v>
      </c>
      <c r="C388" s="987" t="s">
        <v>8</v>
      </c>
      <c r="D388" s="988">
        <v>151</v>
      </c>
      <c r="E388" s="988">
        <v>116</v>
      </c>
      <c r="F388" s="989">
        <v>76.8</v>
      </c>
    </row>
    <row r="389" spans="1:6">
      <c r="A389" s="1498"/>
      <c r="B389" s="990"/>
      <c r="C389" s="987" t="s">
        <v>6</v>
      </c>
      <c r="D389" s="988">
        <v>12</v>
      </c>
      <c r="E389" s="988">
        <v>10</v>
      </c>
      <c r="F389" s="989">
        <v>83.3</v>
      </c>
    </row>
    <row r="390" spans="1:6">
      <c r="A390" s="1498"/>
      <c r="B390" s="990"/>
      <c r="C390" s="987" t="s">
        <v>7</v>
      </c>
      <c r="D390" s="988">
        <v>163</v>
      </c>
      <c r="E390" s="988">
        <v>126</v>
      </c>
      <c r="F390" s="989">
        <v>77.3</v>
      </c>
    </row>
    <row r="391" spans="1:6">
      <c r="A391" s="1498"/>
      <c r="B391" s="987" t="s">
        <v>4</v>
      </c>
      <c r="C391" s="987" t="s">
        <v>8</v>
      </c>
      <c r="D391" s="988">
        <v>125</v>
      </c>
      <c r="E391" s="988">
        <v>107</v>
      </c>
      <c r="F391" s="989">
        <v>85.6</v>
      </c>
    </row>
    <row r="392" spans="1:6">
      <c r="A392" s="1498"/>
      <c r="B392" s="990"/>
      <c r="C392" s="987" t="s">
        <v>6</v>
      </c>
      <c r="D392" s="988">
        <v>18</v>
      </c>
      <c r="E392" s="988">
        <v>14</v>
      </c>
      <c r="F392" s="989">
        <v>77.8</v>
      </c>
    </row>
    <row r="393" spans="1:6">
      <c r="A393" s="1498"/>
      <c r="B393" s="990"/>
      <c r="C393" s="987" t="s">
        <v>7</v>
      </c>
      <c r="D393" s="988">
        <v>143</v>
      </c>
      <c r="E393" s="988">
        <v>121</v>
      </c>
      <c r="F393" s="989">
        <v>84.6</v>
      </c>
    </row>
    <row r="394" spans="1:6">
      <c r="A394" s="1498"/>
      <c r="B394" s="987" t="s">
        <v>7</v>
      </c>
      <c r="C394" s="987" t="s">
        <v>8</v>
      </c>
      <c r="D394" s="988">
        <v>276</v>
      </c>
      <c r="E394" s="988">
        <v>223</v>
      </c>
      <c r="F394" s="989">
        <v>80.8</v>
      </c>
    </row>
    <row r="395" spans="1:6">
      <c r="A395" s="1498"/>
      <c r="B395" s="990"/>
      <c r="C395" s="987" t="s">
        <v>6</v>
      </c>
      <c r="D395" s="988">
        <v>30</v>
      </c>
      <c r="E395" s="988">
        <v>24</v>
      </c>
      <c r="F395" s="989">
        <v>80</v>
      </c>
    </row>
    <row r="396" spans="1:6">
      <c r="A396" s="1498"/>
      <c r="B396" s="990"/>
      <c r="C396" s="987" t="s">
        <v>7</v>
      </c>
      <c r="D396" s="988">
        <v>306</v>
      </c>
      <c r="E396" s="988">
        <v>247</v>
      </c>
      <c r="F396" s="989">
        <v>80.7</v>
      </c>
    </row>
    <row r="397" spans="1:6">
      <c r="A397" s="1498" t="s">
        <v>580</v>
      </c>
      <c r="B397" s="987" t="s">
        <v>3</v>
      </c>
      <c r="C397" s="987" t="s">
        <v>8</v>
      </c>
      <c r="D397" s="988">
        <v>24</v>
      </c>
      <c r="E397" s="988">
        <v>21</v>
      </c>
      <c r="F397" s="989">
        <v>87.5</v>
      </c>
    </row>
    <row r="398" spans="1:6">
      <c r="A398" s="1498"/>
      <c r="B398" s="990"/>
      <c r="C398" s="987" t="s">
        <v>6</v>
      </c>
      <c r="D398" s="988" t="s">
        <v>124</v>
      </c>
      <c r="E398" s="988" t="s">
        <v>124</v>
      </c>
      <c r="F398" s="989" t="s">
        <v>124</v>
      </c>
    </row>
    <row r="399" spans="1:6">
      <c r="A399" s="1498"/>
      <c r="B399" s="990"/>
      <c r="C399" s="987" t="s">
        <v>7</v>
      </c>
      <c r="D399" s="988">
        <v>24</v>
      </c>
      <c r="E399" s="988">
        <v>21</v>
      </c>
      <c r="F399" s="989">
        <v>87.5</v>
      </c>
    </row>
    <row r="400" spans="1:6">
      <c r="A400" s="1498"/>
      <c r="B400" s="987" t="s">
        <v>4</v>
      </c>
      <c r="C400" s="987" t="s">
        <v>8</v>
      </c>
      <c r="D400" s="988">
        <v>142</v>
      </c>
      <c r="E400" s="988">
        <v>136</v>
      </c>
      <c r="F400" s="989">
        <v>95.8</v>
      </c>
    </row>
    <row r="401" spans="1:6">
      <c r="A401" s="1498"/>
      <c r="B401" s="990"/>
      <c r="C401" s="987" t="s">
        <v>6</v>
      </c>
      <c r="D401" s="988">
        <v>3</v>
      </c>
      <c r="E401" s="988">
        <v>3</v>
      </c>
      <c r="F401" s="989">
        <v>100</v>
      </c>
    </row>
    <row r="402" spans="1:6">
      <c r="A402" s="1498"/>
      <c r="B402" s="990"/>
      <c r="C402" s="987" t="s">
        <v>7</v>
      </c>
      <c r="D402" s="988">
        <v>145</v>
      </c>
      <c r="E402" s="988">
        <v>139</v>
      </c>
      <c r="F402" s="989">
        <v>95.9</v>
      </c>
    </row>
    <row r="403" spans="1:6">
      <c r="A403" s="1498"/>
      <c r="B403" s="987" t="s">
        <v>7</v>
      </c>
      <c r="C403" s="987" t="s">
        <v>8</v>
      </c>
      <c r="D403" s="988">
        <v>166</v>
      </c>
      <c r="E403" s="988">
        <v>157</v>
      </c>
      <c r="F403" s="989">
        <v>94.6</v>
      </c>
    </row>
    <row r="404" spans="1:6">
      <c r="A404" s="1498"/>
      <c r="B404" s="990"/>
      <c r="C404" s="987" t="s">
        <v>6</v>
      </c>
      <c r="D404" s="988">
        <v>3</v>
      </c>
      <c r="E404" s="988">
        <v>3</v>
      </c>
      <c r="F404" s="989">
        <v>100</v>
      </c>
    </row>
    <row r="405" spans="1:6">
      <c r="A405" s="1498"/>
      <c r="B405" s="990"/>
      <c r="C405" s="987" t="s">
        <v>7</v>
      </c>
      <c r="D405" s="988">
        <v>169</v>
      </c>
      <c r="E405" s="988">
        <v>160</v>
      </c>
      <c r="F405" s="989">
        <v>94.7</v>
      </c>
    </row>
    <row r="406" spans="1:6">
      <c r="A406" s="1498" t="s">
        <v>578</v>
      </c>
      <c r="B406" s="987" t="s">
        <v>3</v>
      </c>
      <c r="C406" s="987" t="s">
        <v>8</v>
      </c>
      <c r="D406" s="988">
        <v>22</v>
      </c>
      <c r="E406" s="988">
        <v>10</v>
      </c>
      <c r="F406" s="989">
        <v>45.5</v>
      </c>
    </row>
    <row r="407" spans="1:6">
      <c r="A407" s="1498"/>
      <c r="B407" s="990"/>
      <c r="C407" s="987" t="s">
        <v>6</v>
      </c>
      <c r="D407" s="988">
        <v>5</v>
      </c>
      <c r="E407" s="988">
        <v>5</v>
      </c>
      <c r="F407" s="989">
        <v>100</v>
      </c>
    </row>
    <row r="408" spans="1:6">
      <c r="A408" s="1498"/>
      <c r="B408" s="990"/>
      <c r="C408" s="987" t="s">
        <v>7</v>
      </c>
      <c r="D408" s="988">
        <v>27</v>
      </c>
      <c r="E408" s="988">
        <v>15</v>
      </c>
      <c r="F408" s="989">
        <v>55.6</v>
      </c>
    </row>
    <row r="409" spans="1:6">
      <c r="A409" s="1498"/>
      <c r="B409" s="987" t="s">
        <v>4</v>
      </c>
      <c r="C409" s="987" t="s">
        <v>8</v>
      </c>
      <c r="D409" s="988">
        <v>33</v>
      </c>
      <c r="E409" s="988">
        <v>22</v>
      </c>
      <c r="F409" s="989">
        <v>66.7</v>
      </c>
    </row>
    <row r="410" spans="1:6">
      <c r="A410" s="1498"/>
      <c r="B410" s="990"/>
      <c r="C410" s="987" t="s">
        <v>6</v>
      </c>
      <c r="D410" s="988">
        <v>3</v>
      </c>
      <c r="E410" s="991" t="s">
        <v>67</v>
      </c>
      <c r="F410" s="989">
        <v>66.7</v>
      </c>
    </row>
    <row r="411" spans="1:6">
      <c r="A411" s="1498"/>
      <c r="B411" s="990"/>
      <c r="C411" s="987" t="s">
        <v>7</v>
      </c>
      <c r="D411" s="988">
        <v>36</v>
      </c>
      <c r="E411" s="988">
        <v>24</v>
      </c>
      <c r="F411" s="989">
        <v>66.7</v>
      </c>
    </row>
    <row r="412" spans="1:6">
      <c r="A412" s="1498"/>
      <c r="B412" s="987" t="s">
        <v>7</v>
      </c>
      <c r="C412" s="987" t="s">
        <v>8</v>
      </c>
      <c r="D412" s="988">
        <v>55</v>
      </c>
      <c r="E412" s="988">
        <v>32</v>
      </c>
      <c r="F412" s="989">
        <v>58.2</v>
      </c>
    </row>
    <row r="413" spans="1:6">
      <c r="A413" s="1498"/>
      <c r="B413" s="990"/>
      <c r="C413" s="987" t="s">
        <v>6</v>
      </c>
      <c r="D413" s="988">
        <v>8</v>
      </c>
      <c r="E413" s="988">
        <v>7</v>
      </c>
      <c r="F413" s="989">
        <v>87.5</v>
      </c>
    </row>
    <row r="414" spans="1:6">
      <c r="A414" s="1498"/>
      <c r="B414" s="990"/>
      <c r="C414" s="987" t="s">
        <v>7</v>
      </c>
      <c r="D414" s="988">
        <v>63</v>
      </c>
      <c r="E414" s="988">
        <v>39</v>
      </c>
      <c r="F414" s="989">
        <v>61.9</v>
      </c>
    </row>
    <row r="415" spans="1:6">
      <c r="A415" s="1498" t="s">
        <v>577</v>
      </c>
      <c r="B415" s="987" t="s">
        <v>3</v>
      </c>
      <c r="C415" s="987" t="s">
        <v>8</v>
      </c>
      <c r="D415" s="988">
        <v>75</v>
      </c>
      <c r="E415" s="988">
        <v>52</v>
      </c>
      <c r="F415" s="989">
        <v>69.3</v>
      </c>
    </row>
    <row r="416" spans="1:6">
      <c r="A416" s="1498"/>
      <c r="B416" s="990"/>
      <c r="C416" s="987" t="s">
        <v>6</v>
      </c>
      <c r="D416" s="991" t="s">
        <v>67</v>
      </c>
      <c r="E416" s="988">
        <v>0</v>
      </c>
      <c r="F416" s="989">
        <v>0</v>
      </c>
    </row>
    <row r="417" spans="1:6">
      <c r="A417" s="1498"/>
      <c r="B417" s="990"/>
      <c r="C417" s="987" t="s">
        <v>7</v>
      </c>
      <c r="D417" s="988">
        <v>76</v>
      </c>
      <c r="E417" s="988">
        <v>52</v>
      </c>
      <c r="F417" s="989">
        <v>68.400000000000006</v>
      </c>
    </row>
    <row r="418" spans="1:6">
      <c r="A418" s="1498"/>
      <c r="B418" s="987" t="s">
        <v>4</v>
      </c>
      <c r="C418" s="987" t="s">
        <v>8</v>
      </c>
      <c r="D418" s="988">
        <v>7</v>
      </c>
      <c r="E418" s="988">
        <v>7</v>
      </c>
      <c r="F418" s="989">
        <v>100</v>
      </c>
    </row>
    <row r="419" spans="1:6">
      <c r="A419" s="1498"/>
      <c r="B419" s="990"/>
      <c r="C419" s="987" t="s">
        <v>6</v>
      </c>
      <c r="D419" s="988" t="s">
        <v>124</v>
      </c>
      <c r="E419" s="988" t="s">
        <v>124</v>
      </c>
      <c r="F419" s="989" t="s">
        <v>124</v>
      </c>
    </row>
    <row r="420" spans="1:6">
      <c r="A420" s="1498"/>
      <c r="B420" s="990"/>
      <c r="C420" s="987" t="s">
        <v>7</v>
      </c>
      <c r="D420" s="988">
        <v>7</v>
      </c>
      <c r="E420" s="988">
        <v>7</v>
      </c>
      <c r="F420" s="989">
        <v>100</v>
      </c>
    </row>
    <row r="421" spans="1:6">
      <c r="A421" s="1498"/>
      <c r="B421" s="987" t="s">
        <v>7</v>
      </c>
      <c r="C421" s="987" t="s">
        <v>8</v>
      </c>
      <c r="D421" s="988">
        <v>82</v>
      </c>
      <c r="E421" s="988">
        <v>59</v>
      </c>
      <c r="F421" s="989">
        <v>72</v>
      </c>
    </row>
    <row r="422" spans="1:6">
      <c r="A422" s="1498"/>
      <c r="B422" s="990"/>
      <c r="C422" s="987" t="s">
        <v>6</v>
      </c>
      <c r="D422" s="991" t="s">
        <v>67</v>
      </c>
      <c r="E422" s="988">
        <v>0</v>
      </c>
      <c r="F422" s="989">
        <v>0</v>
      </c>
    </row>
    <row r="423" spans="1:6">
      <c r="A423" s="1498"/>
      <c r="B423" s="990"/>
      <c r="C423" s="987" t="s">
        <v>7</v>
      </c>
      <c r="D423" s="988">
        <v>83</v>
      </c>
      <c r="E423" s="988">
        <v>59</v>
      </c>
      <c r="F423" s="989">
        <v>71.099999999999994</v>
      </c>
    </row>
    <row r="424" spans="1:6">
      <c r="A424" s="1498" t="s">
        <v>574</v>
      </c>
      <c r="B424" s="987" t="s">
        <v>3</v>
      </c>
      <c r="C424" s="987" t="s">
        <v>8</v>
      </c>
      <c r="D424" s="988">
        <v>79</v>
      </c>
      <c r="E424" s="988">
        <v>70</v>
      </c>
      <c r="F424" s="989">
        <v>88.6</v>
      </c>
    </row>
    <row r="425" spans="1:6">
      <c r="A425" s="1498"/>
      <c r="B425" s="990"/>
      <c r="C425" s="987" t="s">
        <v>6</v>
      </c>
      <c r="D425" s="988">
        <v>3</v>
      </c>
      <c r="E425" s="988">
        <v>3</v>
      </c>
      <c r="F425" s="989">
        <v>100</v>
      </c>
    </row>
    <row r="426" spans="1:6">
      <c r="A426" s="1498"/>
      <c r="B426" s="990"/>
      <c r="C426" s="987" t="s">
        <v>7</v>
      </c>
      <c r="D426" s="988">
        <v>82</v>
      </c>
      <c r="E426" s="988">
        <v>73</v>
      </c>
      <c r="F426" s="989">
        <v>89</v>
      </c>
    </row>
    <row r="427" spans="1:6">
      <c r="A427" s="1498"/>
      <c r="B427" s="987" t="s">
        <v>4</v>
      </c>
      <c r="C427" s="987" t="s">
        <v>8</v>
      </c>
      <c r="D427" s="988">
        <v>61</v>
      </c>
      <c r="E427" s="988">
        <v>47</v>
      </c>
      <c r="F427" s="989">
        <v>77</v>
      </c>
    </row>
    <row r="428" spans="1:6">
      <c r="A428" s="1498"/>
      <c r="B428" s="990"/>
      <c r="C428" s="987" t="s">
        <v>6</v>
      </c>
      <c r="D428" s="988">
        <v>3</v>
      </c>
      <c r="E428" s="991" t="s">
        <v>67</v>
      </c>
      <c r="F428" s="989">
        <v>33.299999999999997</v>
      </c>
    </row>
    <row r="429" spans="1:6">
      <c r="A429" s="1498"/>
      <c r="B429" s="990"/>
      <c r="C429" s="987" t="s">
        <v>7</v>
      </c>
      <c r="D429" s="988">
        <v>64</v>
      </c>
      <c r="E429" s="988">
        <v>48</v>
      </c>
      <c r="F429" s="989">
        <v>75</v>
      </c>
    </row>
    <row r="430" spans="1:6">
      <c r="A430" s="1498"/>
      <c r="B430" s="987" t="s">
        <v>7</v>
      </c>
      <c r="C430" s="987" t="s">
        <v>8</v>
      </c>
      <c r="D430" s="988">
        <v>140</v>
      </c>
      <c r="E430" s="988">
        <v>117</v>
      </c>
      <c r="F430" s="989">
        <v>83.6</v>
      </c>
    </row>
    <row r="431" spans="1:6">
      <c r="A431" s="1498"/>
      <c r="B431" s="990"/>
      <c r="C431" s="987" t="s">
        <v>6</v>
      </c>
      <c r="D431" s="988">
        <v>6</v>
      </c>
      <c r="E431" s="988">
        <v>4</v>
      </c>
      <c r="F431" s="989">
        <v>66.7</v>
      </c>
    </row>
    <row r="432" spans="1:6">
      <c r="A432" s="1498"/>
      <c r="B432" s="990"/>
      <c r="C432" s="987" t="s">
        <v>7</v>
      </c>
      <c r="D432" s="988">
        <v>146</v>
      </c>
      <c r="E432" s="988">
        <v>121</v>
      </c>
      <c r="F432" s="989">
        <v>82.9</v>
      </c>
    </row>
    <row r="433" spans="1:6">
      <c r="A433" s="1498" t="s">
        <v>573</v>
      </c>
      <c r="B433" s="987" t="s">
        <v>3</v>
      </c>
      <c r="C433" s="987" t="s">
        <v>8</v>
      </c>
      <c r="D433" s="988">
        <v>69</v>
      </c>
      <c r="E433" s="988">
        <v>50</v>
      </c>
      <c r="F433" s="989">
        <v>72.5</v>
      </c>
    </row>
    <row r="434" spans="1:6">
      <c r="A434" s="1498"/>
      <c r="B434" s="990"/>
      <c r="C434" s="987" t="s">
        <v>6</v>
      </c>
      <c r="D434" s="988" t="s">
        <v>124</v>
      </c>
      <c r="E434" s="988" t="s">
        <v>124</v>
      </c>
      <c r="F434" s="989" t="s">
        <v>124</v>
      </c>
    </row>
    <row r="435" spans="1:6">
      <c r="A435" s="1498"/>
      <c r="B435" s="990"/>
      <c r="C435" s="987" t="s">
        <v>7</v>
      </c>
      <c r="D435" s="988">
        <v>69</v>
      </c>
      <c r="E435" s="988">
        <v>50</v>
      </c>
      <c r="F435" s="989">
        <v>72.5</v>
      </c>
    </row>
    <row r="436" spans="1:6">
      <c r="A436" s="1498"/>
      <c r="B436" s="987" t="s">
        <v>4</v>
      </c>
      <c r="C436" s="987" t="s">
        <v>8</v>
      </c>
      <c r="D436" s="988">
        <v>54</v>
      </c>
      <c r="E436" s="988">
        <v>53</v>
      </c>
      <c r="F436" s="989">
        <v>98.1</v>
      </c>
    </row>
    <row r="437" spans="1:6">
      <c r="A437" s="1498"/>
      <c r="B437" s="990"/>
      <c r="C437" s="987" t="s">
        <v>6</v>
      </c>
      <c r="D437" s="988">
        <v>3</v>
      </c>
      <c r="E437" s="988">
        <v>3</v>
      </c>
      <c r="F437" s="989">
        <v>100</v>
      </c>
    </row>
    <row r="438" spans="1:6">
      <c r="A438" s="1498"/>
      <c r="B438" s="990"/>
      <c r="C438" s="987" t="s">
        <v>7</v>
      </c>
      <c r="D438" s="988">
        <v>57</v>
      </c>
      <c r="E438" s="988">
        <v>56</v>
      </c>
      <c r="F438" s="989">
        <v>98.2</v>
      </c>
    </row>
    <row r="439" spans="1:6">
      <c r="A439" s="1498"/>
      <c r="B439" s="987" t="s">
        <v>7</v>
      </c>
      <c r="C439" s="987" t="s">
        <v>8</v>
      </c>
      <c r="D439" s="988">
        <v>123</v>
      </c>
      <c r="E439" s="988">
        <v>103</v>
      </c>
      <c r="F439" s="989">
        <v>83.7</v>
      </c>
    </row>
    <row r="440" spans="1:6">
      <c r="A440" s="1498"/>
      <c r="B440" s="990"/>
      <c r="C440" s="987" t="s">
        <v>6</v>
      </c>
      <c r="D440" s="988">
        <v>3</v>
      </c>
      <c r="E440" s="988">
        <v>3</v>
      </c>
      <c r="F440" s="989">
        <v>100</v>
      </c>
    </row>
    <row r="441" spans="1:6">
      <c r="A441" s="1498"/>
      <c r="B441" s="990"/>
      <c r="C441" s="987" t="s">
        <v>7</v>
      </c>
      <c r="D441" s="988">
        <v>126</v>
      </c>
      <c r="E441" s="988">
        <v>106</v>
      </c>
      <c r="F441" s="989">
        <v>84.1</v>
      </c>
    </row>
    <row r="442" spans="1:6" ht="15">
      <c r="A442" s="1499" t="s">
        <v>1898</v>
      </c>
      <c r="B442" s="1499"/>
      <c r="C442" s="1499"/>
      <c r="D442" s="1499"/>
      <c r="E442" s="1499"/>
      <c r="F442" s="1499"/>
    </row>
    <row r="443" spans="1:6">
      <c r="A443" s="1498" t="s">
        <v>586</v>
      </c>
      <c r="B443" s="987" t="s">
        <v>3</v>
      </c>
      <c r="C443" s="987" t="s">
        <v>8</v>
      </c>
      <c r="D443" s="988">
        <v>749</v>
      </c>
      <c r="E443" s="988">
        <v>685</v>
      </c>
      <c r="F443" s="989">
        <v>91.5</v>
      </c>
    </row>
    <row r="444" spans="1:6">
      <c r="A444" s="1498"/>
      <c r="B444" s="990"/>
      <c r="C444" s="987" t="s">
        <v>6</v>
      </c>
      <c r="D444" s="988">
        <v>24</v>
      </c>
      <c r="E444" s="988">
        <v>23</v>
      </c>
      <c r="F444" s="989">
        <v>95.8</v>
      </c>
    </row>
    <row r="445" spans="1:6">
      <c r="A445" s="1498"/>
      <c r="B445" s="990"/>
      <c r="C445" s="987" t="s">
        <v>7</v>
      </c>
      <c r="D445" s="988">
        <v>773</v>
      </c>
      <c r="E445" s="988">
        <v>708</v>
      </c>
      <c r="F445" s="989">
        <v>91.6</v>
      </c>
    </row>
    <row r="446" spans="1:6">
      <c r="A446" s="1498"/>
      <c r="B446" s="987" t="s">
        <v>4</v>
      </c>
      <c r="C446" s="987" t="s">
        <v>8</v>
      </c>
      <c r="D446" s="988">
        <v>500</v>
      </c>
      <c r="E446" s="988">
        <v>445</v>
      </c>
      <c r="F446" s="989">
        <v>89</v>
      </c>
    </row>
    <row r="447" spans="1:6">
      <c r="A447" s="1498"/>
      <c r="B447" s="990"/>
      <c r="C447" s="987" t="s">
        <v>6</v>
      </c>
      <c r="D447" s="988">
        <v>15</v>
      </c>
      <c r="E447" s="988">
        <v>15</v>
      </c>
      <c r="F447" s="989">
        <v>100</v>
      </c>
    </row>
    <row r="448" spans="1:6">
      <c r="A448" s="1498"/>
      <c r="B448" s="990"/>
      <c r="C448" s="987" t="s">
        <v>7</v>
      </c>
      <c r="D448" s="988">
        <v>515</v>
      </c>
      <c r="E448" s="988">
        <v>460</v>
      </c>
      <c r="F448" s="989">
        <v>89.3</v>
      </c>
    </row>
    <row r="449" spans="1:6">
      <c r="A449" s="1498"/>
      <c r="B449" s="987" t="s">
        <v>7</v>
      </c>
      <c r="C449" s="987" t="s">
        <v>8</v>
      </c>
      <c r="D449" s="988">
        <v>1249</v>
      </c>
      <c r="E449" s="988">
        <v>1130</v>
      </c>
      <c r="F449" s="989">
        <v>90.5</v>
      </c>
    </row>
    <row r="450" spans="1:6">
      <c r="A450" s="1498"/>
      <c r="B450" s="990"/>
      <c r="C450" s="987" t="s">
        <v>6</v>
      </c>
      <c r="D450" s="988">
        <v>39</v>
      </c>
      <c r="E450" s="988">
        <v>38</v>
      </c>
      <c r="F450" s="989">
        <v>97.4</v>
      </c>
    </row>
    <row r="451" spans="1:6">
      <c r="A451" s="1498"/>
      <c r="B451" s="990"/>
      <c r="C451" s="987" t="s">
        <v>7</v>
      </c>
      <c r="D451" s="988">
        <v>1288</v>
      </c>
      <c r="E451" s="988">
        <v>1168</v>
      </c>
      <c r="F451" s="989">
        <v>90.7</v>
      </c>
    </row>
    <row r="452" spans="1:6">
      <c r="A452" s="1498" t="s">
        <v>585</v>
      </c>
      <c r="B452" s="987" t="s">
        <v>3</v>
      </c>
      <c r="C452" s="987" t="s">
        <v>8</v>
      </c>
      <c r="D452" s="988">
        <v>89</v>
      </c>
      <c r="E452" s="988">
        <v>46</v>
      </c>
      <c r="F452" s="989">
        <v>51.7</v>
      </c>
    </row>
    <row r="453" spans="1:6">
      <c r="A453" s="1498"/>
      <c r="B453" s="990"/>
      <c r="C453" s="987" t="s">
        <v>6</v>
      </c>
      <c r="D453" s="988">
        <v>14</v>
      </c>
      <c r="E453" s="988">
        <v>11</v>
      </c>
      <c r="F453" s="989">
        <v>78.599999999999994</v>
      </c>
    </row>
    <row r="454" spans="1:6">
      <c r="A454" s="1498"/>
      <c r="B454" s="990"/>
      <c r="C454" s="987" t="s">
        <v>7</v>
      </c>
      <c r="D454" s="988">
        <v>103</v>
      </c>
      <c r="E454" s="988">
        <v>57</v>
      </c>
      <c r="F454" s="989">
        <v>55.3</v>
      </c>
    </row>
    <row r="455" spans="1:6">
      <c r="A455" s="1498"/>
      <c r="B455" s="987" t="s">
        <v>4</v>
      </c>
      <c r="C455" s="987" t="s">
        <v>8</v>
      </c>
      <c r="D455" s="988">
        <v>8</v>
      </c>
      <c r="E455" s="988">
        <v>4</v>
      </c>
      <c r="F455" s="989">
        <v>50</v>
      </c>
    </row>
    <row r="456" spans="1:6">
      <c r="A456" s="1498"/>
      <c r="B456" s="990"/>
      <c r="C456" s="987" t="s">
        <v>6</v>
      </c>
      <c r="D456" s="988" t="s">
        <v>124</v>
      </c>
      <c r="E456" s="988" t="s">
        <v>124</v>
      </c>
      <c r="F456" s="989" t="s">
        <v>124</v>
      </c>
    </row>
    <row r="457" spans="1:6">
      <c r="A457" s="1498"/>
      <c r="B457" s="990"/>
      <c r="C457" s="987" t="s">
        <v>7</v>
      </c>
      <c r="D457" s="988">
        <v>8</v>
      </c>
      <c r="E457" s="988">
        <v>4</v>
      </c>
      <c r="F457" s="989">
        <v>50</v>
      </c>
    </row>
    <row r="458" spans="1:6">
      <c r="A458" s="1498"/>
      <c r="B458" s="987" t="s">
        <v>7</v>
      </c>
      <c r="C458" s="987" t="s">
        <v>8</v>
      </c>
      <c r="D458" s="988">
        <v>97</v>
      </c>
      <c r="E458" s="988">
        <v>50</v>
      </c>
      <c r="F458" s="989">
        <v>51.5</v>
      </c>
    </row>
    <row r="459" spans="1:6">
      <c r="A459" s="1498"/>
      <c r="B459" s="990"/>
      <c r="C459" s="987" t="s">
        <v>6</v>
      </c>
      <c r="D459" s="988">
        <v>14</v>
      </c>
      <c r="E459" s="988">
        <v>11</v>
      </c>
      <c r="F459" s="989">
        <v>78.599999999999994</v>
      </c>
    </row>
    <row r="460" spans="1:6">
      <c r="A460" s="1498"/>
      <c r="B460" s="990"/>
      <c r="C460" s="987" t="s">
        <v>7</v>
      </c>
      <c r="D460" s="988">
        <v>111</v>
      </c>
      <c r="E460" s="988">
        <v>61</v>
      </c>
      <c r="F460" s="989">
        <v>55</v>
      </c>
    </row>
    <row r="461" spans="1:6">
      <c r="A461" s="1498" t="s">
        <v>584</v>
      </c>
      <c r="B461" s="987" t="s">
        <v>3</v>
      </c>
      <c r="C461" s="987" t="s">
        <v>8</v>
      </c>
      <c r="D461" s="988">
        <v>10</v>
      </c>
      <c r="E461" s="988">
        <v>8</v>
      </c>
      <c r="F461" s="989">
        <v>80</v>
      </c>
    </row>
    <row r="462" spans="1:6">
      <c r="A462" s="1498"/>
      <c r="B462" s="990"/>
      <c r="C462" s="987" t="s">
        <v>6</v>
      </c>
      <c r="D462" s="988">
        <v>3</v>
      </c>
      <c r="E462" s="991" t="s">
        <v>67</v>
      </c>
      <c r="F462" s="989">
        <v>66.7</v>
      </c>
    </row>
    <row r="463" spans="1:6">
      <c r="A463" s="1498"/>
      <c r="B463" s="990"/>
      <c r="C463" s="987" t="s">
        <v>7</v>
      </c>
      <c r="D463" s="988">
        <v>13</v>
      </c>
      <c r="E463" s="988">
        <v>10</v>
      </c>
      <c r="F463" s="989">
        <v>76.900000000000006</v>
      </c>
    </row>
    <row r="464" spans="1:6">
      <c r="A464" s="1498"/>
      <c r="B464" s="987" t="s">
        <v>4</v>
      </c>
      <c r="C464" s="987" t="s">
        <v>8</v>
      </c>
      <c r="D464" s="988">
        <v>6</v>
      </c>
      <c r="E464" s="988">
        <v>5</v>
      </c>
      <c r="F464" s="989">
        <v>83.3</v>
      </c>
    </row>
    <row r="465" spans="1:6">
      <c r="A465" s="1498"/>
      <c r="B465" s="990"/>
      <c r="C465" s="987" t="s">
        <v>6</v>
      </c>
      <c r="D465" s="988" t="s">
        <v>124</v>
      </c>
      <c r="E465" s="988" t="s">
        <v>124</v>
      </c>
      <c r="F465" s="989" t="s">
        <v>124</v>
      </c>
    </row>
    <row r="466" spans="1:6">
      <c r="A466" s="1498"/>
      <c r="B466" s="990"/>
      <c r="C466" s="987" t="s">
        <v>7</v>
      </c>
      <c r="D466" s="988">
        <v>6</v>
      </c>
      <c r="E466" s="988">
        <v>5</v>
      </c>
      <c r="F466" s="989">
        <v>83.3</v>
      </c>
    </row>
    <row r="467" spans="1:6">
      <c r="A467" s="1498"/>
      <c r="B467" s="987" t="s">
        <v>7</v>
      </c>
      <c r="C467" s="987" t="s">
        <v>8</v>
      </c>
      <c r="D467" s="988">
        <v>16</v>
      </c>
      <c r="E467" s="988">
        <v>13</v>
      </c>
      <c r="F467" s="989">
        <v>81.3</v>
      </c>
    </row>
    <row r="468" spans="1:6">
      <c r="A468" s="1498"/>
      <c r="B468" s="990"/>
      <c r="C468" s="987" t="s">
        <v>6</v>
      </c>
      <c r="D468" s="988">
        <v>3</v>
      </c>
      <c r="E468" s="991" t="s">
        <v>67</v>
      </c>
      <c r="F468" s="989">
        <v>66.7</v>
      </c>
    </row>
    <row r="469" spans="1:6">
      <c r="A469" s="1498"/>
      <c r="B469" s="990"/>
      <c r="C469" s="987" t="s">
        <v>7</v>
      </c>
      <c r="D469" s="988">
        <v>19</v>
      </c>
      <c r="E469" s="988">
        <v>15</v>
      </c>
      <c r="F469" s="989">
        <v>78.900000000000006</v>
      </c>
    </row>
    <row r="470" spans="1:6">
      <c r="A470" s="1498" t="s">
        <v>583</v>
      </c>
      <c r="B470" s="987" t="s">
        <v>3</v>
      </c>
      <c r="C470" s="987" t="s">
        <v>8</v>
      </c>
      <c r="D470" s="988">
        <v>32</v>
      </c>
      <c r="E470" s="988">
        <v>0</v>
      </c>
      <c r="F470" s="989">
        <v>0</v>
      </c>
    </row>
    <row r="471" spans="1:6">
      <c r="A471" s="1498"/>
      <c r="B471" s="990"/>
      <c r="C471" s="987" t="s">
        <v>6</v>
      </c>
      <c r="D471" s="988">
        <v>11</v>
      </c>
      <c r="E471" s="988">
        <v>0</v>
      </c>
      <c r="F471" s="989">
        <v>0</v>
      </c>
    </row>
    <row r="472" spans="1:6">
      <c r="A472" s="1498"/>
      <c r="B472" s="990"/>
      <c r="C472" s="987" t="s">
        <v>7</v>
      </c>
      <c r="D472" s="988">
        <v>43</v>
      </c>
      <c r="E472" s="988">
        <v>0</v>
      </c>
      <c r="F472" s="989">
        <v>0</v>
      </c>
    </row>
    <row r="473" spans="1:6">
      <c r="A473" s="1498"/>
      <c r="B473" s="987" t="s">
        <v>4</v>
      </c>
      <c r="C473" s="987" t="s">
        <v>8</v>
      </c>
      <c r="D473" s="988">
        <v>17</v>
      </c>
      <c r="E473" s="988">
        <v>0</v>
      </c>
      <c r="F473" s="989">
        <v>0</v>
      </c>
    </row>
    <row r="474" spans="1:6">
      <c r="A474" s="1498"/>
      <c r="B474" s="990"/>
      <c r="C474" s="987" t="s">
        <v>6</v>
      </c>
      <c r="D474" s="988">
        <v>3</v>
      </c>
      <c r="E474" s="988">
        <v>0</v>
      </c>
      <c r="F474" s="989">
        <v>0</v>
      </c>
    </row>
    <row r="475" spans="1:6">
      <c r="A475" s="1498"/>
      <c r="B475" s="990"/>
      <c r="C475" s="987" t="s">
        <v>7</v>
      </c>
      <c r="D475" s="988">
        <v>20</v>
      </c>
      <c r="E475" s="988">
        <v>0</v>
      </c>
      <c r="F475" s="989">
        <v>0</v>
      </c>
    </row>
    <row r="476" spans="1:6">
      <c r="A476" s="1498"/>
      <c r="B476" s="987" t="s">
        <v>7</v>
      </c>
      <c r="C476" s="987" t="s">
        <v>8</v>
      </c>
      <c r="D476" s="988">
        <v>49</v>
      </c>
      <c r="E476" s="988">
        <v>0</v>
      </c>
      <c r="F476" s="989">
        <v>0</v>
      </c>
    </row>
    <row r="477" spans="1:6">
      <c r="A477" s="1498"/>
      <c r="B477" s="990"/>
      <c r="C477" s="987" t="s">
        <v>6</v>
      </c>
      <c r="D477" s="988">
        <v>14</v>
      </c>
      <c r="E477" s="988">
        <v>0</v>
      </c>
      <c r="F477" s="989">
        <v>0</v>
      </c>
    </row>
    <row r="478" spans="1:6">
      <c r="A478" s="1498"/>
      <c r="B478" s="990"/>
      <c r="C478" s="987" t="s">
        <v>7</v>
      </c>
      <c r="D478" s="988">
        <v>63</v>
      </c>
      <c r="E478" s="988">
        <v>0</v>
      </c>
      <c r="F478" s="989">
        <v>0</v>
      </c>
    </row>
    <row r="479" spans="1:6">
      <c r="A479" s="1498" t="s">
        <v>582</v>
      </c>
      <c r="B479" s="987" t="s">
        <v>3</v>
      </c>
      <c r="C479" s="987" t="s">
        <v>8</v>
      </c>
      <c r="D479" s="988">
        <v>8</v>
      </c>
      <c r="E479" s="988">
        <v>3</v>
      </c>
      <c r="F479" s="989">
        <v>37.5</v>
      </c>
    </row>
    <row r="480" spans="1:6">
      <c r="A480" s="1498"/>
      <c r="B480" s="990"/>
      <c r="C480" s="987" t="s">
        <v>6</v>
      </c>
      <c r="D480" s="988">
        <v>3</v>
      </c>
      <c r="E480" s="991" t="s">
        <v>67</v>
      </c>
      <c r="F480" s="989">
        <v>33.299999999999997</v>
      </c>
    </row>
    <row r="481" spans="1:6">
      <c r="A481" s="1498"/>
      <c r="B481" s="990"/>
      <c r="C481" s="987" t="s">
        <v>7</v>
      </c>
      <c r="D481" s="988">
        <v>11</v>
      </c>
      <c r="E481" s="988">
        <v>4</v>
      </c>
      <c r="F481" s="989">
        <v>36.4</v>
      </c>
    </row>
    <row r="482" spans="1:6">
      <c r="A482" s="1498"/>
      <c r="B482" s="987" t="s">
        <v>4</v>
      </c>
      <c r="C482" s="987" t="s">
        <v>8</v>
      </c>
      <c r="D482" s="988">
        <v>26</v>
      </c>
      <c r="E482" s="988">
        <v>13</v>
      </c>
      <c r="F482" s="989">
        <v>50</v>
      </c>
    </row>
    <row r="483" spans="1:6">
      <c r="A483" s="1498"/>
      <c r="B483" s="990"/>
      <c r="C483" s="987" t="s">
        <v>6</v>
      </c>
      <c r="D483" s="988">
        <v>7</v>
      </c>
      <c r="E483" s="991" t="s">
        <v>67</v>
      </c>
      <c r="F483" s="989">
        <v>28.6</v>
      </c>
    </row>
    <row r="484" spans="1:6">
      <c r="A484" s="1498"/>
      <c r="B484" s="990"/>
      <c r="C484" s="987" t="s">
        <v>7</v>
      </c>
      <c r="D484" s="988">
        <v>33</v>
      </c>
      <c r="E484" s="988">
        <v>15</v>
      </c>
      <c r="F484" s="989">
        <v>45.5</v>
      </c>
    </row>
    <row r="485" spans="1:6">
      <c r="A485" s="1498"/>
      <c r="B485" s="987" t="s">
        <v>7</v>
      </c>
      <c r="C485" s="987" t="s">
        <v>8</v>
      </c>
      <c r="D485" s="988">
        <v>34</v>
      </c>
      <c r="E485" s="988">
        <v>16</v>
      </c>
      <c r="F485" s="989">
        <v>47.1</v>
      </c>
    </row>
    <row r="486" spans="1:6">
      <c r="A486" s="1498"/>
      <c r="B486" s="990"/>
      <c r="C486" s="987" t="s">
        <v>6</v>
      </c>
      <c r="D486" s="988">
        <v>10</v>
      </c>
      <c r="E486" s="988">
        <v>3</v>
      </c>
      <c r="F486" s="989">
        <v>30</v>
      </c>
    </row>
    <row r="487" spans="1:6">
      <c r="A487" s="1498"/>
      <c r="B487" s="990"/>
      <c r="C487" s="987" t="s">
        <v>7</v>
      </c>
      <c r="D487" s="988">
        <v>44</v>
      </c>
      <c r="E487" s="988">
        <v>19</v>
      </c>
      <c r="F487" s="989">
        <v>43.2</v>
      </c>
    </row>
    <row r="488" spans="1:6" ht="14.25" customHeight="1">
      <c r="A488" s="1498" t="s">
        <v>581</v>
      </c>
      <c r="B488" s="987" t="s">
        <v>3</v>
      </c>
      <c r="C488" s="987" t="s">
        <v>8</v>
      </c>
      <c r="D488" s="988">
        <v>148</v>
      </c>
      <c r="E488" s="988">
        <v>128</v>
      </c>
      <c r="F488" s="989">
        <v>86.5</v>
      </c>
    </row>
    <row r="489" spans="1:6">
      <c r="A489" s="1498"/>
      <c r="B489" s="990"/>
      <c r="C489" s="987" t="s">
        <v>6</v>
      </c>
      <c r="D489" s="988">
        <v>14</v>
      </c>
      <c r="E489" s="988">
        <v>12</v>
      </c>
      <c r="F489" s="989">
        <v>85.7</v>
      </c>
    </row>
    <row r="490" spans="1:6">
      <c r="A490" s="1498"/>
      <c r="B490" s="990"/>
      <c r="C490" s="987" t="s">
        <v>7</v>
      </c>
      <c r="D490" s="988">
        <v>162</v>
      </c>
      <c r="E490" s="988">
        <v>140</v>
      </c>
      <c r="F490" s="989">
        <v>86.4</v>
      </c>
    </row>
    <row r="491" spans="1:6">
      <c r="A491" s="1498"/>
      <c r="B491" s="987" t="s">
        <v>4</v>
      </c>
      <c r="C491" s="987" t="s">
        <v>8</v>
      </c>
      <c r="D491" s="988">
        <v>167</v>
      </c>
      <c r="E491" s="988">
        <v>151</v>
      </c>
      <c r="F491" s="989">
        <v>90.4</v>
      </c>
    </row>
    <row r="492" spans="1:6">
      <c r="A492" s="1498"/>
      <c r="B492" s="990"/>
      <c r="C492" s="987" t="s">
        <v>6</v>
      </c>
      <c r="D492" s="988">
        <v>19</v>
      </c>
      <c r="E492" s="988">
        <v>15</v>
      </c>
      <c r="F492" s="989">
        <v>78.900000000000006</v>
      </c>
    </row>
    <row r="493" spans="1:6">
      <c r="A493" s="1498"/>
      <c r="B493" s="990"/>
      <c r="C493" s="987" t="s">
        <v>7</v>
      </c>
      <c r="D493" s="988">
        <v>186</v>
      </c>
      <c r="E493" s="988">
        <v>166</v>
      </c>
      <c r="F493" s="989">
        <v>89.2</v>
      </c>
    </row>
    <row r="494" spans="1:6">
      <c r="A494" s="1498"/>
      <c r="B494" s="987" t="s">
        <v>7</v>
      </c>
      <c r="C494" s="987" t="s">
        <v>8</v>
      </c>
      <c r="D494" s="988">
        <v>315</v>
      </c>
      <c r="E494" s="988">
        <v>279</v>
      </c>
      <c r="F494" s="989">
        <v>88.6</v>
      </c>
    </row>
    <row r="495" spans="1:6">
      <c r="A495" s="1498"/>
      <c r="B495" s="990"/>
      <c r="C495" s="987" t="s">
        <v>6</v>
      </c>
      <c r="D495" s="988">
        <v>33</v>
      </c>
      <c r="E495" s="988">
        <v>27</v>
      </c>
      <c r="F495" s="989">
        <v>81.8</v>
      </c>
    </row>
    <row r="496" spans="1:6">
      <c r="A496" s="1498"/>
      <c r="B496" s="990"/>
      <c r="C496" s="987" t="s">
        <v>7</v>
      </c>
      <c r="D496" s="988">
        <v>348</v>
      </c>
      <c r="E496" s="988">
        <v>306</v>
      </c>
      <c r="F496" s="989">
        <v>87.9</v>
      </c>
    </row>
    <row r="497" spans="1:6" ht="14.25" customHeight="1">
      <c r="A497" s="1498" t="s">
        <v>580</v>
      </c>
      <c r="B497" s="987" t="s">
        <v>3</v>
      </c>
      <c r="C497" s="987" t="s">
        <v>8</v>
      </c>
      <c r="D497" s="988">
        <v>10</v>
      </c>
      <c r="E497" s="988">
        <v>7</v>
      </c>
      <c r="F497" s="989">
        <v>70</v>
      </c>
    </row>
    <row r="498" spans="1:6">
      <c r="A498" s="1498"/>
      <c r="B498" s="990"/>
      <c r="C498" s="987" t="s">
        <v>6</v>
      </c>
      <c r="D498" s="988" t="s">
        <v>124</v>
      </c>
      <c r="E498" s="988" t="s">
        <v>124</v>
      </c>
      <c r="F498" s="989" t="s">
        <v>124</v>
      </c>
    </row>
    <row r="499" spans="1:6">
      <c r="A499" s="1498"/>
      <c r="B499" s="990"/>
      <c r="C499" s="987" t="s">
        <v>7</v>
      </c>
      <c r="D499" s="988">
        <v>10</v>
      </c>
      <c r="E499" s="988">
        <v>7</v>
      </c>
      <c r="F499" s="989">
        <v>70</v>
      </c>
    </row>
    <row r="500" spans="1:6">
      <c r="A500" s="1498"/>
      <c r="B500" s="987" t="s">
        <v>4</v>
      </c>
      <c r="C500" s="987" t="s">
        <v>8</v>
      </c>
      <c r="D500" s="988">
        <v>130</v>
      </c>
      <c r="E500" s="988">
        <v>125</v>
      </c>
      <c r="F500" s="989">
        <v>96.2</v>
      </c>
    </row>
    <row r="501" spans="1:6">
      <c r="A501" s="1498"/>
      <c r="B501" s="990"/>
      <c r="C501" s="987" t="s">
        <v>6</v>
      </c>
      <c r="D501" s="988">
        <v>5</v>
      </c>
      <c r="E501" s="988">
        <v>5</v>
      </c>
      <c r="F501" s="989">
        <v>100</v>
      </c>
    </row>
    <row r="502" spans="1:6">
      <c r="A502" s="1498"/>
      <c r="B502" s="990"/>
      <c r="C502" s="987" t="s">
        <v>7</v>
      </c>
      <c r="D502" s="988">
        <v>135</v>
      </c>
      <c r="E502" s="988">
        <v>130</v>
      </c>
      <c r="F502" s="989">
        <v>96.3</v>
      </c>
    </row>
    <row r="503" spans="1:6">
      <c r="A503" s="1498"/>
      <c r="B503" s="987" t="s">
        <v>7</v>
      </c>
      <c r="C503" s="987" t="s">
        <v>8</v>
      </c>
      <c r="D503" s="988">
        <v>140</v>
      </c>
      <c r="E503" s="988">
        <v>132</v>
      </c>
      <c r="F503" s="989">
        <v>94.3</v>
      </c>
    </row>
    <row r="504" spans="1:6">
      <c r="A504" s="1498"/>
      <c r="B504" s="990"/>
      <c r="C504" s="987" t="s">
        <v>6</v>
      </c>
      <c r="D504" s="988">
        <v>5</v>
      </c>
      <c r="E504" s="988">
        <v>5</v>
      </c>
      <c r="F504" s="989">
        <v>100</v>
      </c>
    </row>
    <row r="505" spans="1:6">
      <c r="A505" s="1498"/>
      <c r="B505" s="990"/>
      <c r="C505" s="987" t="s">
        <v>7</v>
      </c>
      <c r="D505" s="988">
        <v>145</v>
      </c>
      <c r="E505" s="988">
        <v>137</v>
      </c>
      <c r="F505" s="989">
        <v>94.5</v>
      </c>
    </row>
    <row r="506" spans="1:6" ht="14.25" customHeight="1">
      <c r="A506" s="1498" t="s">
        <v>579</v>
      </c>
      <c r="B506" s="987" t="s">
        <v>3</v>
      </c>
      <c r="C506" s="987" t="s">
        <v>8</v>
      </c>
      <c r="D506" s="988">
        <v>10</v>
      </c>
      <c r="E506" s="988">
        <v>7</v>
      </c>
      <c r="F506" s="989">
        <v>70</v>
      </c>
    </row>
    <row r="507" spans="1:6">
      <c r="A507" s="1498"/>
      <c r="B507" s="990"/>
      <c r="C507" s="987" t="s">
        <v>6</v>
      </c>
      <c r="D507" s="988" t="s">
        <v>124</v>
      </c>
      <c r="E507" s="988" t="s">
        <v>124</v>
      </c>
      <c r="F507" s="989" t="s">
        <v>124</v>
      </c>
    </row>
    <row r="508" spans="1:6">
      <c r="A508" s="1498"/>
      <c r="B508" s="990"/>
      <c r="C508" s="987" t="s">
        <v>7</v>
      </c>
      <c r="D508" s="988">
        <v>10</v>
      </c>
      <c r="E508" s="988">
        <v>7</v>
      </c>
      <c r="F508" s="989">
        <v>70</v>
      </c>
    </row>
    <row r="509" spans="1:6">
      <c r="A509" s="1498"/>
      <c r="B509" s="987" t="s">
        <v>4</v>
      </c>
      <c r="C509" s="987" t="s">
        <v>8</v>
      </c>
      <c r="D509" s="988">
        <v>130</v>
      </c>
      <c r="E509" s="988">
        <v>125</v>
      </c>
      <c r="F509" s="989">
        <v>96.2</v>
      </c>
    </row>
    <row r="510" spans="1:6">
      <c r="A510" s="1498"/>
      <c r="B510" s="990"/>
      <c r="C510" s="987" t="s">
        <v>6</v>
      </c>
      <c r="D510" s="988">
        <v>5</v>
      </c>
      <c r="E510" s="988">
        <v>5</v>
      </c>
      <c r="F510" s="989">
        <v>100</v>
      </c>
    </row>
    <row r="511" spans="1:6">
      <c r="A511" s="1498"/>
      <c r="B511" s="990"/>
      <c r="C511" s="987" t="s">
        <v>7</v>
      </c>
      <c r="D511" s="988">
        <v>135</v>
      </c>
      <c r="E511" s="988">
        <v>130</v>
      </c>
      <c r="F511" s="989">
        <v>96.3</v>
      </c>
    </row>
    <row r="512" spans="1:6">
      <c r="A512" s="1498"/>
      <c r="B512" s="987" t="s">
        <v>7</v>
      </c>
      <c r="C512" s="987" t="s">
        <v>8</v>
      </c>
      <c r="D512" s="988">
        <v>140</v>
      </c>
      <c r="E512" s="988">
        <v>132</v>
      </c>
      <c r="F512" s="989">
        <v>94.3</v>
      </c>
    </row>
    <row r="513" spans="1:6">
      <c r="A513" s="1498"/>
      <c r="B513" s="990"/>
      <c r="C513" s="987" t="s">
        <v>6</v>
      </c>
      <c r="D513" s="988">
        <v>5</v>
      </c>
      <c r="E513" s="988">
        <v>5</v>
      </c>
      <c r="F513" s="989">
        <v>100</v>
      </c>
    </row>
    <row r="514" spans="1:6">
      <c r="A514" s="1498"/>
      <c r="B514" s="990"/>
      <c r="C514" s="987" t="s">
        <v>7</v>
      </c>
      <c r="D514" s="988">
        <v>145</v>
      </c>
      <c r="E514" s="988">
        <v>137</v>
      </c>
      <c r="F514" s="989">
        <v>94.5</v>
      </c>
    </row>
    <row r="515" spans="1:6">
      <c r="A515" s="1498" t="s">
        <v>578</v>
      </c>
      <c r="B515" s="987" t="s">
        <v>3</v>
      </c>
      <c r="C515" s="987" t="s">
        <v>8</v>
      </c>
      <c r="D515" s="988">
        <v>25</v>
      </c>
      <c r="E515" s="988">
        <v>17</v>
      </c>
      <c r="F515" s="989">
        <v>68</v>
      </c>
    </row>
    <row r="516" spans="1:6">
      <c r="A516" s="1498"/>
      <c r="B516" s="990"/>
      <c r="C516" s="987" t="s">
        <v>6</v>
      </c>
      <c r="D516" s="988">
        <v>6</v>
      </c>
      <c r="E516" s="988">
        <v>3</v>
      </c>
      <c r="F516" s="989">
        <v>50</v>
      </c>
    </row>
    <row r="517" spans="1:6">
      <c r="A517" s="1498"/>
      <c r="B517" s="990"/>
      <c r="C517" s="987" t="s">
        <v>7</v>
      </c>
      <c r="D517" s="988">
        <v>31</v>
      </c>
      <c r="E517" s="988">
        <v>20</v>
      </c>
      <c r="F517" s="989">
        <v>64.5</v>
      </c>
    </row>
    <row r="518" spans="1:6">
      <c r="A518" s="1498"/>
      <c r="B518" s="987" t="s">
        <v>4</v>
      </c>
      <c r="C518" s="987" t="s">
        <v>8</v>
      </c>
      <c r="D518" s="988">
        <v>36</v>
      </c>
      <c r="E518" s="988">
        <v>24</v>
      </c>
      <c r="F518" s="989">
        <v>66.7</v>
      </c>
    </row>
    <row r="519" spans="1:6">
      <c r="A519" s="1498"/>
      <c r="B519" s="990"/>
      <c r="C519" s="987" t="s">
        <v>6</v>
      </c>
      <c r="D519" s="988">
        <v>8</v>
      </c>
      <c r="E519" s="988">
        <v>6</v>
      </c>
      <c r="F519" s="989">
        <v>75</v>
      </c>
    </row>
    <row r="520" spans="1:6">
      <c r="A520" s="1498"/>
      <c r="B520" s="990"/>
      <c r="C520" s="987" t="s">
        <v>7</v>
      </c>
      <c r="D520" s="988">
        <v>44</v>
      </c>
      <c r="E520" s="988">
        <v>30</v>
      </c>
      <c r="F520" s="989">
        <v>68.2</v>
      </c>
    </row>
    <row r="521" spans="1:6">
      <c r="A521" s="1498"/>
      <c r="B521" s="987" t="s">
        <v>7</v>
      </c>
      <c r="C521" s="987" t="s">
        <v>8</v>
      </c>
      <c r="D521" s="988">
        <v>61</v>
      </c>
      <c r="E521" s="988">
        <v>41</v>
      </c>
      <c r="F521" s="989">
        <v>67.2</v>
      </c>
    </row>
    <row r="522" spans="1:6">
      <c r="A522" s="1498"/>
      <c r="B522" s="990"/>
      <c r="C522" s="987" t="s">
        <v>6</v>
      </c>
      <c r="D522" s="988">
        <v>14</v>
      </c>
      <c r="E522" s="988">
        <v>9</v>
      </c>
      <c r="F522" s="989">
        <v>64.3</v>
      </c>
    </row>
    <row r="523" spans="1:6">
      <c r="A523" s="1498"/>
      <c r="B523" s="990"/>
      <c r="C523" s="987" t="s">
        <v>7</v>
      </c>
      <c r="D523" s="988">
        <v>75</v>
      </c>
      <c r="E523" s="988">
        <v>50</v>
      </c>
      <c r="F523" s="989">
        <v>66.7</v>
      </c>
    </row>
    <row r="524" spans="1:6">
      <c r="A524" s="1498" t="s">
        <v>577</v>
      </c>
      <c r="B524" s="987" t="s">
        <v>3</v>
      </c>
      <c r="C524" s="987" t="s">
        <v>8</v>
      </c>
      <c r="D524" s="988">
        <v>58</v>
      </c>
      <c r="E524" s="988">
        <v>52</v>
      </c>
      <c r="F524" s="989">
        <v>89.7</v>
      </c>
    </row>
    <row r="525" spans="1:6">
      <c r="A525" s="1498"/>
      <c r="B525" s="990"/>
      <c r="C525" s="987" t="s">
        <v>6</v>
      </c>
      <c r="D525" s="991" t="s">
        <v>67</v>
      </c>
      <c r="E525" s="991" t="s">
        <v>67</v>
      </c>
      <c r="F525" s="989">
        <v>100</v>
      </c>
    </row>
    <row r="526" spans="1:6">
      <c r="A526" s="1498"/>
      <c r="B526" s="990"/>
      <c r="C526" s="987" t="s">
        <v>7</v>
      </c>
      <c r="D526" s="988">
        <v>59</v>
      </c>
      <c r="E526" s="988">
        <v>53</v>
      </c>
      <c r="F526" s="989">
        <v>89.8</v>
      </c>
    </row>
    <row r="527" spans="1:6">
      <c r="A527" s="1498"/>
      <c r="B527" s="987" t="s">
        <v>4</v>
      </c>
      <c r="C527" s="987" t="s">
        <v>8</v>
      </c>
      <c r="D527" s="988">
        <v>15</v>
      </c>
      <c r="E527" s="988">
        <v>14</v>
      </c>
      <c r="F527" s="989">
        <v>93.3</v>
      </c>
    </row>
    <row r="528" spans="1:6">
      <c r="A528" s="1498"/>
      <c r="B528" s="990"/>
      <c r="C528" s="987" t="s">
        <v>6</v>
      </c>
      <c r="D528" s="991" t="s">
        <v>67</v>
      </c>
      <c r="E528" s="988">
        <v>0</v>
      </c>
      <c r="F528" s="989">
        <v>0</v>
      </c>
    </row>
    <row r="529" spans="1:6">
      <c r="A529" s="1498"/>
      <c r="B529" s="990"/>
      <c r="C529" s="987" t="s">
        <v>7</v>
      </c>
      <c r="D529" s="988">
        <v>16</v>
      </c>
      <c r="E529" s="988">
        <v>14</v>
      </c>
      <c r="F529" s="989">
        <v>87.5</v>
      </c>
    </row>
    <row r="530" spans="1:6">
      <c r="A530" s="1498"/>
      <c r="B530" s="987" t="s">
        <v>7</v>
      </c>
      <c r="C530" s="987" t="s">
        <v>8</v>
      </c>
      <c r="D530" s="988">
        <v>73</v>
      </c>
      <c r="E530" s="988">
        <v>66</v>
      </c>
      <c r="F530" s="989">
        <v>90.4</v>
      </c>
    </row>
    <row r="531" spans="1:6">
      <c r="A531" s="1498"/>
      <c r="B531" s="990"/>
      <c r="C531" s="987" t="s">
        <v>6</v>
      </c>
      <c r="D531" s="991" t="s">
        <v>67</v>
      </c>
      <c r="E531" s="991" t="s">
        <v>67</v>
      </c>
      <c r="F531" s="989">
        <v>50</v>
      </c>
    </row>
    <row r="532" spans="1:6">
      <c r="A532" s="1498"/>
      <c r="B532" s="990"/>
      <c r="C532" s="987" t="s">
        <v>7</v>
      </c>
      <c r="D532" s="988">
        <v>75</v>
      </c>
      <c r="E532" s="988">
        <v>67</v>
      </c>
      <c r="F532" s="989">
        <v>89.3</v>
      </c>
    </row>
    <row r="533" spans="1:6" ht="14.25" customHeight="1">
      <c r="A533" s="1498" t="s">
        <v>574</v>
      </c>
      <c r="B533" s="987" t="s">
        <v>3</v>
      </c>
      <c r="C533" s="987" t="s">
        <v>8</v>
      </c>
      <c r="D533" s="988">
        <v>41</v>
      </c>
      <c r="E533" s="988">
        <v>34</v>
      </c>
      <c r="F533" s="989">
        <v>82.9</v>
      </c>
    </row>
    <row r="534" spans="1:6">
      <c r="A534" s="1498"/>
      <c r="B534" s="990"/>
      <c r="C534" s="987" t="s">
        <v>6</v>
      </c>
      <c r="D534" s="988">
        <v>3</v>
      </c>
      <c r="E534" s="991" t="s">
        <v>67</v>
      </c>
      <c r="F534" s="989">
        <v>66.7</v>
      </c>
    </row>
    <row r="535" spans="1:6">
      <c r="A535" s="1498"/>
      <c r="B535" s="990"/>
      <c r="C535" s="987" t="s">
        <v>7</v>
      </c>
      <c r="D535" s="988">
        <v>44</v>
      </c>
      <c r="E535" s="988">
        <v>36</v>
      </c>
      <c r="F535" s="989">
        <v>81.8</v>
      </c>
    </row>
    <row r="536" spans="1:6">
      <c r="A536" s="1498"/>
      <c r="B536" s="987" t="s">
        <v>4</v>
      </c>
      <c r="C536" s="987" t="s">
        <v>8</v>
      </c>
      <c r="D536" s="988">
        <v>39</v>
      </c>
      <c r="E536" s="988">
        <v>38</v>
      </c>
      <c r="F536" s="989">
        <v>97.4</v>
      </c>
    </row>
    <row r="537" spans="1:6">
      <c r="A537" s="1498"/>
      <c r="B537" s="990"/>
      <c r="C537" s="987" t="s">
        <v>6</v>
      </c>
      <c r="D537" s="988" t="s">
        <v>124</v>
      </c>
      <c r="E537" s="988" t="s">
        <v>124</v>
      </c>
      <c r="F537" s="989" t="s">
        <v>124</v>
      </c>
    </row>
    <row r="538" spans="1:6">
      <c r="A538" s="1498"/>
      <c r="B538" s="990"/>
      <c r="C538" s="987" t="s">
        <v>7</v>
      </c>
      <c r="D538" s="988">
        <v>39</v>
      </c>
      <c r="E538" s="988">
        <v>38</v>
      </c>
      <c r="F538" s="989">
        <v>97.4</v>
      </c>
    </row>
    <row r="539" spans="1:6">
      <c r="A539" s="1498"/>
      <c r="B539" s="987" t="s">
        <v>7</v>
      </c>
      <c r="C539" s="987" t="s">
        <v>8</v>
      </c>
      <c r="D539" s="988">
        <v>80</v>
      </c>
      <c r="E539" s="988">
        <v>72</v>
      </c>
      <c r="F539" s="989">
        <v>90</v>
      </c>
    </row>
    <row r="540" spans="1:6">
      <c r="A540" s="1498"/>
      <c r="B540" s="990"/>
      <c r="C540" s="987" t="s">
        <v>6</v>
      </c>
      <c r="D540" s="988">
        <v>3</v>
      </c>
      <c r="E540" s="991" t="s">
        <v>67</v>
      </c>
      <c r="F540" s="989">
        <v>66.7</v>
      </c>
    </row>
    <row r="541" spans="1:6">
      <c r="A541" s="1498"/>
      <c r="B541" s="990"/>
      <c r="C541" s="987" t="s">
        <v>7</v>
      </c>
      <c r="D541" s="988">
        <v>83</v>
      </c>
      <c r="E541" s="988">
        <v>74</v>
      </c>
      <c r="F541" s="989">
        <v>89.2</v>
      </c>
    </row>
    <row r="542" spans="1:6">
      <c r="A542" s="1498" t="s">
        <v>573</v>
      </c>
      <c r="B542" s="987" t="s">
        <v>3</v>
      </c>
      <c r="C542" s="987" t="s">
        <v>8</v>
      </c>
      <c r="D542" s="988">
        <v>58</v>
      </c>
      <c r="E542" s="988">
        <v>58</v>
      </c>
      <c r="F542" s="989">
        <v>100</v>
      </c>
    </row>
    <row r="543" spans="1:6">
      <c r="A543" s="1498"/>
      <c r="B543" s="990"/>
      <c r="C543" s="987" t="s">
        <v>6</v>
      </c>
      <c r="D543" s="988">
        <v>5</v>
      </c>
      <c r="E543" s="988">
        <v>5</v>
      </c>
      <c r="F543" s="989">
        <v>100</v>
      </c>
    </row>
    <row r="544" spans="1:6">
      <c r="A544" s="1498"/>
      <c r="B544" s="990"/>
      <c r="C544" s="987" t="s">
        <v>7</v>
      </c>
      <c r="D544" s="988">
        <v>63</v>
      </c>
      <c r="E544" s="988">
        <v>63</v>
      </c>
      <c r="F544" s="989">
        <v>100</v>
      </c>
    </row>
    <row r="545" spans="1:6">
      <c r="A545" s="1498"/>
      <c r="B545" s="987" t="s">
        <v>4</v>
      </c>
      <c r="C545" s="987" t="s">
        <v>8</v>
      </c>
      <c r="D545" s="988">
        <v>80</v>
      </c>
      <c r="E545" s="988">
        <v>80</v>
      </c>
      <c r="F545" s="989">
        <v>100</v>
      </c>
    </row>
    <row r="546" spans="1:6">
      <c r="A546" s="1498"/>
      <c r="B546" s="990"/>
      <c r="C546" s="987" t="s">
        <v>6</v>
      </c>
      <c r="D546" s="988" t="s">
        <v>124</v>
      </c>
      <c r="E546" s="988" t="s">
        <v>124</v>
      </c>
      <c r="F546" s="989" t="s">
        <v>124</v>
      </c>
    </row>
    <row r="547" spans="1:6">
      <c r="A547" s="1498"/>
      <c r="B547" s="990"/>
      <c r="C547" s="987" t="s">
        <v>7</v>
      </c>
      <c r="D547" s="988">
        <v>80</v>
      </c>
      <c r="E547" s="988">
        <v>80</v>
      </c>
      <c r="F547" s="989">
        <v>100</v>
      </c>
    </row>
    <row r="548" spans="1:6">
      <c r="A548" s="1498"/>
      <c r="B548" s="987" t="s">
        <v>7</v>
      </c>
      <c r="C548" s="987" t="s">
        <v>8</v>
      </c>
      <c r="D548" s="988">
        <v>138</v>
      </c>
      <c r="E548" s="988">
        <v>138</v>
      </c>
      <c r="F548" s="989">
        <v>100</v>
      </c>
    </row>
    <row r="549" spans="1:6">
      <c r="A549" s="1498"/>
      <c r="B549" s="990"/>
      <c r="C549" s="987" t="s">
        <v>6</v>
      </c>
      <c r="D549" s="988">
        <v>5</v>
      </c>
      <c r="E549" s="988">
        <v>5</v>
      </c>
      <c r="F549" s="989">
        <v>100</v>
      </c>
    </row>
    <row r="550" spans="1:6">
      <c r="A550" s="1498"/>
      <c r="B550" s="990"/>
      <c r="C550" s="987" t="s">
        <v>7</v>
      </c>
      <c r="D550" s="988">
        <v>143</v>
      </c>
      <c r="E550" s="988">
        <v>143</v>
      </c>
      <c r="F550" s="989">
        <v>100</v>
      </c>
    </row>
    <row r="551" spans="1:6" ht="15">
      <c r="A551" s="1499" t="s">
        <v>1899</v>
      </c>
      <c r="B551" s="1499"/>
      <c r="C551" s="1499"/>
      <c r="D551" s="1499"/>
      <c r="E551" s="1499"/>
      <c r="F551" s="1499"/>
    </row>
    <row r="552" spans="1:6">
      <c r="A552" s="1498" t="s">
        <v>586</v>
      </c>
      <c r="B552" s="987" t="s">
        <v>3</v>
      </c>
      <c r="C552" s="987" t="s">
        <v>8</v>
      </c>
      <c r="D552" s="988">
        <v>782</v>
      </c>
      <c r="E552" s="988">
        <v>725</v>
      </c>
      <c r="F552" s="989">
        <v>92.7</v>
      </c>
    </row>
    <row r="553" spans="1:6">
      <c r="A553" s="1498"/>
      <c r="B553" s="990"/>
      <c r="C553" s="987" t="s">
        <v>6</v>
      </c>
      <c r="D553" s="988">
        <v>22</v>
      </c>
      <c r="E553" s="988">
        <v>17</v>
      </c>
      <c r="F553" s="989">
        <v>77.3</v>
      </c>
    </row>
    <row r="554" spans="1:6">
      <c r="A554" s="1498"/>
      <c r="B554" s="990"/>
      <c r="C554" s="987" t="s">
        <v>7</v>
      </c>
      <c r="D554" s="988">
        <v>804</v>
      </c>
      <c r="E554" s="988">
        <v>742</v>
      </c>
      <c r="F554" s="989">
        <v>92.3</v>
      </c>
    </row>
    <row r="555" spans="1:6">
      <c r="A555" s="1498"/>
      <c r="B555" s="987" t="s">
        <v>4</v>
      </c>
      <c r="C555" s="987" t="s">
        <v>8</v>
      </c>
      <c r="D555" s="988">
        <v>508</v>
      </c>
      <c r="E555" s="988">
        <v>481</v>
      </c>
      <c r="F555" s="989">
        <v>94.7</v>
      </c>
    </row>
    <row r="556" spans="1:6">
      <c r="A556" s="1498"/>
      <c r="B556" s="990"/>
      <c r="C556" s="987" t="s">
        <v>6</v>
      </c>
      <c r="D556" s="988">
        <v>15</v>
      </c>
      <c r="E556" s="988">
        <v>14</v>
      </c>
      <c r="F556" s="989">
        <v>93.3</v>
      </c>
    </row>
    <row r="557" spans="1:6">
      <c r="A557" s="1498"/>
      <c r="B557" s="990"/>
      <c r="C557" s="987" t="s">
        <v>7</v>
      </c>
      <c r="D557" s="988">
        <v>523</v>
      </c>
      <c r="E557" s="988">
        <v>495</v>
      </c>
      <c r="F557" s="989">
        <v>94.6</v>
      </c>
    </row>
    <row r="558" spans="1:6">
      <c r="A558" s="1498"/>
      <c r="B558" s="987" t="s">
        <v>7</v>
      </c>
      <c r="C558" s="987" t="s">
        <v>8</v>
      </c>
      <c r="D558" s="988">
        <v>1290</v>
      </c>
      <c r="E558" s="988">
        <v>1206</v>
      </c>
      <c r="F558" s="989">
        <v>93.5</v>
      </c>
    </row>
    <row r="559" spans="1:6">
      <c r="A559" s="1498"/>
      <c r="B559" s="990"/>
      <c r="C559" s="987" t="s">
        <v>6</v>
      </c>
      <c r="D559" s="988">
        <v>37</v>
      </c>
      <c r="E559" s="988">
        <v>31</v>
      </c>
      <c r="F559" s="989">
        <v>83.8</v>
      </c>
    </row>
    <row r="560" spans="1:6">
      <c r="A560" s="1498"/>
      <c r="B560" s="990"/>
      <c r="C560" s="987" t="s">
        <v>7</v>
      </c>
      <c r="D560" s="988">
        <v>1327</v>
      </c>
      <c r="E560" s="988">
        <v>1237</v>
      </c>
      <c r="F560" s="989">
        <v>93.2</v>
      </c>
    </row>
    <row r="561" spans="1:6">
      <c r="A561" s="1498" t="s">
        <v>585</v>
      </c>
      <c r="B561" s="987" t="s">
        <v>3</v>
      </c>
      <c r="C561" s="987" t="s">
        <v>8</v>
      </c>
      <c r="D561" s="988">
        <v>102</v>
      </c>
      <c r="E561" s="988">
        <v>58</v>
      </c>
      <c r="F561" s="989">
        <v>56.9</v>
      </c>
    </row>
    <row r="562" spans="1:6">
      <c r="A562" s="1498"/>
      <c r="B562" s="990"/>
      <c r="C562" s="987" t="s">
        <v>6</v>
      </c>
      <c r="D562" s="988">
        <v>12</v>
      </c>
      <c r="E562" s="988">
        <v>9</v>
      </c>
      <c r="F562" s="989">
        <v>75</v>
      </c>
    </row>
    <row r="563" spans="1:6">
      <c r="A563" s="1498"/>
      <c r="B563" s="990"/>
      <c r="C563" s="987" t="s">
        <v>7</v>
      </c>
      <c r="D563" s="988">
        <v>114</v>
      </c>
      <c r="E563" s="988">
        <v>67</v>
      </c>
      <c r="F563" s="989">
        <v>58.8</v>
      </c>
    </row>
    <row r="564" spans="1:6">
      <c r="A564" s="1498"/>
      <c r="B564" s="987" t="s">
        <v>4</v>
      </c>
      <c r="C564" s="987" t="s">
        <v>8</v>
      </c>
      <c r="D564" s="988">
        <v>21</v>
      </c>
      <c r="E564" s="988">
        <v>13</v>
      </c>
      <c r="F564" s="989">
        <v>61.9</v>
      </c>
    </row>
    <row r="565" spans="1:6">
      <c r="A565" s="1498"/>
      <c r="B565" s="990"/>
      <c r="C565" s="987" t="s">
        <v>6</v>
      </c>
      <c r="D565" s="988" t="s">
        <v>124</v>
      </c>
      <c r="E565" s="988" t="s">
        <v>124</v>
      </c>
      <c r="F565" s="989" t="s">
        <v>124</v>
      </c>
    </row>
    <row r="566" spans="1:6">
      <c r="A566" s="1498"/>
      <c r="B566" s="990"/>
      <c r="C566" s="987" t="s">
        <v>7</v>
      </c>
      <c r="D566" s="988">
        <v>21</v>
      </c>
      <c r="E566" s="988">
        <v>13</v>
      </c>
      <c r="F566" s="989">
        <v>61.9</v>
      </c>
    </row>
    <row r="567" spans="1:6">
      <c r="A567" s="1498"/>
      <c r="B567" s="987" t="s">
        <v>7</v>
      </c>
      <c r="C567" s="987" t="s">
        <v>8</v>
      </c>
      <c r="D567" s="988">
        <v>123</v>
      </c>
      <c r="E567" s="988">
        <v>71</v>
      </c>
      <c r="F567" s="989">
        <v>57.7</v>
      </c>
    </row>
    <row r="568" spans="1:6">
      <c r="A568" s="1498"/>
      <c r="B568" s="990"/>
      <c r="C568" s="987" t="s">
        <v>6</v>
      </c>
      <c r="D568" s="988">
        <v>12</v>
      </c>
      <c r="E568" s="988">
        <v>9</v>
      </c>
      <c r="F568" s="989">
        <v>75</v>
      </c>
    </row>
    <row r="569" spans="1:6">
      <c r="A569" s="1498"/>
      <c r="B569" s="990"/>
      <c r="C569" s="987" t="s">
        <v>7</v>
      </c>
      <c r="D569" s="988">
        <v>135</v>
      </c>
      <c r="E569" s="988">
        <v>80</v>
      </c>
      <c r="F569" s="989">
        <v>59.3</v>
      </c>
    </row>
    <row r="570" spans="1:6">
      <c r="A570" s="1498" t="s">
        <v>584</v>
      </c>
      <c r="B570" s="987" t="s">
        <v>3</v>
      </c>
      <c r="C570" s="987" t="s">
        <v>8</v>
      </c>
      <c r="D570" s="988">
        <v>16</v>
      </c>
      <c r="E570" s="988">
        <v>9</v>
      </c>
      <c r="F570" s="989">
        <v>56.3</v>
      </c>
    </row>
    <row r="571" spans="1:6">
      <c r="A571" s="1498"/>
      <c r="B571" s="990"/>
      <c r="C571" s="987" t="s">
        <v>6</v>
      </c>
      <c r="D571" s="988" t="s">
        <v>124</v>
      </c>
      <c r="E571" s="988" t="s">
        <v>124</v>
      </c>
      <c r="F571" s="989" t="s">
        <v>124</v>
      </c>
    </row>
    <row r="572" spans="1:6">
      <c r="A572" s="1498"/>
      <c r="B572" s="990"/>
      <c r="C572" s="987" t="s">
        <v>7</v>
      </c>
      <c r="D572" s="988">
        <v>16</v>
      </c>
      <c r="E572" s="988">
        <v>9</v>
      </c>
      <c r="F572" s="989">
        <v>56.3</v>
      </c>
    </row>
    <row r="573" spans="1:6">
      <c r="A573" s="1498"/>
      <c r="B573" s="987" t="s">
        <v>4</v>
      </c>
      <c r="C573" s="987" t="s">
        <v>8</v>
      </c>
      <c r="D573" s="988">
        <v>3</v>
      </c>
      <c r="E573" s="988">
        <v>3</v>
      </c>
      <c r="F573" s="989">
        <v>100</v>
      </c>
    </row>
    <row r="574" spans="1:6">
      <c r="A574" s="1498"/>
      <c r="B574" s="990"/>
      <c r="C574" s="987" t="s">
        <v>6</v>
      </c>
      <c r="D574" s="988" t="s">
        <v>124</v>
      </c>
      <c r="E574" s="988" t="s">
        <v>124</v>
      </c>
      <c r="F574" s="989" t="s">
        <v>124</v>
      </c>
    </row>
    <row r="575" spans="1:6">
      <c r="A575" s="1498"/>
      <c r="B575" s="990"/>
      <c r="C575" s="987" t="s">
        <v>7</v>
      </c>
      <c r="D575" s="988">
        <v>3</v>
      </c>
      <c r="E575" s="988">
        <v>3</v>
      </c>
      <c r="F575" s="989">
        <v>100</v>
      </c>
    </row>
    <row r="576" spans="1:6">
      <c r="A576" s="1498"/>
      <c r="B576" s="987" t="s">
        <v>7</v>
      </c>
      <c r="C576" s="987" t="s">
        <v>8</v>
      </c>
      <c r="D576" s="988">
        <v>19</v>
      </c>
      <c r="E576" s="988">
        <v>12</v>
      </c>
      <c r="F576" s="989">
        <v>63.2</v>
      </c>
    </row>
    <row r="577" spans="1:6">
      <c r="A577" s="1498"/>
      <c r="B577" s="990"/>
      <c r="C577" s="987" t="s">
        <v>6</v>
      </c>
      <c r="D577" s="988" t="s">
        <v>124</v>
      </c>
      <c r="E577" s="988" t="s">
        <v>124</v>
      </c>
      <c r="F577" s="989" t="s">
        <v>124</v>
      </c>
    </row>
    <row r="578" spans="1:6">
      <c r="A578" s="1498"/>
      <c r="B578" s="990"/>
      <c r="C578" s="987" t="s">
        <v>7</v>
      </c>
      <c r="D578" s="988">
        <v>19</v>
      </c>
      <c r="E578" s="988">
        <v>12</v>
      </c>
      <c r="F578" s="989">
        <v>63.2</v>
      </c>
    </row>
    <row r="579" spans="1:6">
      <c r="A579" s="1498" t="s">
        <v>583</v>
      </c>
      <c r="B579" s="987" t="s">
        <v>3</v>
      </c>
      <c r="C579" s="987" t="s">
        <v>8</v>
      </c>
      <c r="D579" s="991">
        <v>38</v>
      </c>
      <c r="E579" s="991" t="s">
        <v>67</v>
      </c>
      <c r="F579" s="989">
        <v>2.6</v>
      </c>
    </row>
    <row r="580" spans="1:6">
      <c r="A580" s="1498"/>
      <c r="B580" s="990"/>
      <c r="C580" s="987" t="s">
        <v>6</v>
      </c>
      <c r="D580" s="991">
        <v>8</v>
      </c>
      <c r="E580" s="991">
        <v>0</v>
      </c>
      <c r="F580" s="989">
        <v>0</v>
      </c>
    </row>
    <row r="581" spans="1:6">
      <c r="A581" s="1498"/>
      <c r="B581" s="990"/>
      <c r="C581" s="987" t="s">
        <v>7</v>
      </c>
      <c r="D581" s="991">
        <v>46</v>
      </c>
      <c r="E581" s="991" t="s">
        <v>67</v>
      </c>
      <c r="F581" s="989">
        <v>2.2000000000000002</v>
      </c>
    </row>
    <row r="582" spans="1:6">
      <c r="A582" s="1498"/>
      <c r="B582" s="987" t="s">
        <v>4</v>
      </c>
      <c r="C582" s="987" t="s">
        <v>8</v>
      </c>
      <c r="D582" s="991">
        <v>21</v>
      </c>
      <c r="E582" s="991" t="s">
        <v>67</v>
      </c>
      <c r="F582" s="989">
        <v>4.8</v>
      </c>
    </row>
    <row r="583" spans="1:6">
      <c r="A583" s="1498"/>
      <c r="B583" s="990"/>
      <c r="C583" s="987" t="s">
        <v>6</v>
      </c>
      <c r="D583" s="991" t="s">
        <v>67</v>
      </c>
      <c r="E583" s="991">
        <v>0</v>
      </c>
      <c r="F583" s="989">
        <v>0</v>
      </c>
    </row>
    <row r="584" spans="1:6">
      <c r="A584" s="1498"/>
      <c r="B584" s="990"/>
      <c r="C584" s="987" t="s">
        <v>7</v>
      </c>
      <c r="D584" s="991">
        <v>23</v>
      </c>
      <c r="E584" s="991" t="s">
        <v>67</v>
      </c>
      <c r="F584" s="989">
        <v>4.3</v>
      </c>
    </row>
    <row r="585" spans="1:6">
      <c r="A585" s="1498"/>
      <c r="B585" s="987" t="s">
        <v>7</v>
      </c>
      <c r="C585" s="987" t="s">
        <v>8</v>
      </c>
      <c r="D585" s="991">
        <v>59</v>
      </c>
      <c r="E585" s="991" t="s">
        <v>67</v>
      </c>
      <c r="F585" s="989">
        <v>3.4</v>
      </c>
    </row>
    <row r="586" spans="1:6">
      <c r="A586" s="1498"/>
      <c r="B586" s="990"/>
      <c r="C586" s="987" t="s">
        <v>6</v>
      </c>
      <c r="D586" s="991">
        <v>10</v>
      </c>
      <c r="E586" s="991">
        <v>0</v>
      </c>
      <c r="F586" s="989">
        <v>0</v>
      </c>
    </row>
    <row r="587" spans="1:6">
      <c r="A587" s="1498"/>
      <c r="B587" s="990"/>
      <c r="C587" s="987" t="s">
        <v>7</v>
      </c>
      <c r="D587" s="991">
        <v>69</v>
      </c>
      <c r="E587" s="991" t="s">
        <v>67</v>
      </c>
      <c r="F587" s="989">
        <v>2.9</v>
      </c>
    </row>
    <row r="588" spans="1:6">
      <c r="A588" s="1498" t="s">
        <v>582</v>
      </c>
      <c r="B588" s="987" t="s">
        <v>3</v>
      </c>
      <c r="C588" s="987" t="s">
        <v>8</v>
      </c>
      <c r="D588" s="991" t="s">
        <v>67</v>
      </c>
      <c r="E588" s="988">
        <v>0</v>
      </c>
      <c r="F588" s="989">
        <v>0</v>
      </c>
    </row>
    <row r="589" spans="1:6">
      <c r="A589" s="1498"/>
      <c r="B589" s="990"/>
      <c r="C589" s="987" t="s">
        <v>6</v>
      </c>
      <c r="D589" s="991" t="s">
        <v>124</v>
      </c>
      <c r="E589" s="988" t="s">
        <v>124</v>
      </c>
      <c r="F589" s="989" t="s">
        <v>124</v>
      </c>
    </row>
    <row r="590" spans="1:6">
      <c r="A590" s="1498"/>
      <c r="B590" s="990"/>
      <c r="C590" s="987" t="s">
        <v>7</v>
      </c>
      <c r="D590" s="991" t="s">
        <v>67</v>
      </c>
      <c r="E590" s="988">
        <v>0</v>
      </c>
      <c r="F590" s="989">
        <v>0</v>
      </c>
    </row>
    <row r="591" spans="1:6">
      <c r="A591" s="1498"/>
      <c r="B591" s="987" t="s">
        <v>4</v>
      </c>
      <c r="C591" s="987" t="s">
        <v>8</v>
      </c>
      <c r="D591" s="988">
        <v>23</v>
      </c>
      <c r="E591" s="988">
        <v>7</v>
      </c>
      <c r="F591" s="989">
        <v>30.4</v>
      </c>
    </row>
    <row r="592" spans="1:6">
      <c r="A592" s="1498"/>
      <c r="B592" s="990"/>
      <c r="C592" s="987" t="s">
        <v>6</v>
      </c>
      <c r="D592" s="988">
        <v>3</v>
      </c>
      <c r="E592" s="988">
        <v>0</v>
      </c>
      <c r="F592" s="989">
        <v>0</v>
      </c>
    </row>
    <row r="593" spans="1:6">
      <c r="A593" s="1498"/>
      <c r="B593" s="990"/>
      <c r="C593" s="987" t="s">
        <v>7</v>
      </c>
      <c r="D593" s="988">
        <v>26</v>
      </c>
      <c r="E593" s="988">
        <v>7</v>
      </c>
      <c r="F593" s="989">
        <v>26.9</v>
      </c>
    </row>
    <row r="594" spans="1:6">
      <c r="A594" s="1498"/>
      <c r="B594" s="987" t="s">
        <v>7</v>
      </c>
      <c r="C594" s="987" t="s">
        <v>8</v>
      </c>
      <c r="D594" s="988">
        <v>25</v>
      </c>
      <c r="E594" s="988">
        <v>7</v>
      </c>
      <c r="F594" s="989">
        <v>28</v>
      </c>
    </row>
    <row r="595" spans="1:6">
      <c r="A595" s="1498"/>
      <c r="B595" s="990"/>
      <c r="C595" s="987" t="s">
        <v>6</v>
      </c>
      <c r="D595" s="988">
        <v>3</v>
      </c>
      <c r="E595" s="988">
        <v>0</v>
      </c>
      <c r="F595" s="989">
        <v>0</v>
      </c>
    </row>
    <row r="596" spans="1:6">
      <c r="A596" s="1498"/>
      <c r="B596" s="990"/>
      <c r="C596" s="987" t="s">
        <v>7</v>
      </c>
      <c r="D596" s="988">
        <v>28</v>
      </c>
      <c r="E596" s="988">
        <v>7</v>
      </c>
      <c r="F596" s="989">
        <v>25</v>
      </c>
    </row>
    <row r="597" spans="1:6">
      <c r="A597" s="1498" t="s">
        <v>581</v>
      </c>
      <c r="B597" s="987" t="s">
        <v>3</v>
      </c>
      <c r="C597" s="987" t="s">
        <v>8</v>
      </c>
      <c r="D597" s="988">
        <v>172</v>
      </c>
      <c r="E597" s="988">
        <v>134</v>
      </c>
      <c r="F597" s="989">
        <v>77.900000000000006</v>
      </c>
    </row>
    <row r="598" spans="1:6">
      <c r="A598" s="1498"/>
      <c r="B598" s="990"/>
      <c r="C598" s="987" t="s">
        <v>6</v>
      </c>
      <c r="D598" s="988">
        <v>10</v>
      </c>
      <c r="E598" s="988">
        <v>6</v>
      </c>
      <c r="F598" s="989">
        <v>60</v>
      </c>
    </row>
    <row r="599" spans="1:6">
      <c r="A599" s="1498"/>
      <c r="B599" s="990"/>
      <c r="C599" s="987" t="s">
        <v>7</v>
      </c>
      <c r="D599" s="988">
        <v>182</v>
      </c>
      <c r="E599" s="988">
        <v>140</v>
      </c>
      <c r="F599" s="989">
        <v>76.900000000000006</v>
      </c>
    </row>
    <row r="600" spans="1:6">
      <c r="A600" s="1498"/>
      <c r="B600" s="987" t="s">
        <v>4</v>
      </c>
      <c r="C600" s="987" t="s">
        <v>8</v>
      </c>
      <c r="D600" s="988">
        <v>167</v>
      </c>
      <c r="E600" s="988">
        <v>135</v>
      </c>
      <c r="F600" s="989">
        <v>80.8</v>
      </c>
    </row>
    <row r="601" spans="1:6">
      <c r="A601" s="1498"/>
      <c r="B601" s="990"/>
      <c r="C601" s="987" t="s">
        <v>6</v>
      </c>
      <c r="D601" s="988">
        <v>15</v>
      </c>
      <c r="E601" s="988">
        <v>12</v>
      </c>
      <c r="F601" s="989">
        <v>80</v>
      </c>
    </row>
    <row r="602" spans="1:6">
      <c r="A602" s="1498"/>
      <c r="B602" s="990"/>
      <c r="C602" s="987" t="s">
        <v>7</v>
      </c>
      <c r="D602" s="988">
        <v>182</v>
      </c>
      <c r="E602" s="988">
        <v>147</v>
      </c>
      <c r="F602" s="989">
        <v>80.8</v>
      </c>
    </row>
    <row r="603" spans="1:6">
      <c r="A603" s="1498"/>
      <c r="B603" s="987" t="s">
        <v>7</v>
      </c>
      <c r="C603" s="987" t="s">
        <v>8</v>
      </c>
      <c r="D603" s="988">
        <v>339</v>
      </c>
      <c r="E603" s="988">
        <v>269</v>
      </c>
      <c r="F603" s="989">
        <v>79.400000000000006</v>
      </c>
    </row>
    <row r="604" spans="1:6">
      <c r="A604" s="1498"/>
      <c r="B604" s="990"/>
      <c r="C604" s="987" t="s">
        <v>6</v>
      </c>
      <c r="D604" s="988">
        <v>25</v>
      </c>
      <c r="E604" s="988">
        <v>18</v>
      </c>
      <c r="F604" s="989">
        <v>72</v>
      </c>
    </row>
    <row r="605" spans="1:6">
      <c r="A605" s="1498"/>
      <c r="B605" s="990"/>
      <c r="C605" s="987" t="s">
        <v>7</v>
      </c>
      <c r="D605" s="988">
        <v>364</v>
      </c>
      <c r="E605" s="988">
        <v>287</v>
      </c>
      <c r="F605" s="989">
        <v>78.8</v>
      </c>
    </row>
    <row r="606" spans="1:6">
      <c r="A606" s="1498" t="s">
        <v>580</v>
      </c>
      <c r="B606" s="987" t="s">
        <v>3</v>
      </c>
      <c r="C606" s="987" t="s">
        <v>8</v>
      </c>
      <c r="D606" s="988">
        <v>12</v>
      </c>
      <c r="E606" s="988">
        <v>12</v>
      </c>
      <c r="F606" s="989">
        <v>100</v>
      </c>
    </row>
    <row r="607" spans="1:6">
      <c r="A607" s="1498"/>
      <c r="B607" s="990"/>
      <c r="C607" s="987" t="s">
        <v>6</v>
      </c>
      <c r="D607" s="988" t="s">
        <v>124</v>
      </c>
      <c r="E607" s="988" t="s">
        <v>124</v>
      </c>
      <c r="F607" s="989" t="s">
        <v>124</v>
      </c>
    </row>
    <row r="608" spans="1:6">
      <c r="A608" s="1498"/>
      <c r="B608" s="990"/>
      <c r="C608" s="987" t="s">
        <v>7</v>
      </c>
      <c r="D608" s="988">
        <v>12</v>
      </c>
      <c r="E608" s="988">
        <v>12</v>
      </c>
      <c r="F608" s="989">
        <v>100</v>
      </c>
    </row>
    <row r="609" spans="1:6">
      <c r="A609" s="1498"/>
      <c r="B609" s="987" t="s">
        <v>4</v>
      </c>
      <c r="C609" s="987" t="s">
        <v>8</v>
      </c>
      <c r="D609" s="988">
        <v>155</v>
      </c>
      <c r="E609" s="988">
        <v>136</v>
      </c>
      <c r="F609" s="989">
        <v>87.7</v>
      </c>
    </row>
    <row r="610" spans="1:6">
      <c r="A610" s="1498"/>
      <c r="B610" s="990"/>
      <c r="C610" s="987" t="s">
        <v>6</v>
      </c>
      <c r="D610" s="988">
        <v>8</v>
      </c>
      <c r="E610" s="988">
        <v>7</v>
      </c>
      <c r="F610" s="989">
        <v>87.5</v>
      </c>
    </row>
    <row r="611" spans="1:6">
      <c r="A611" s="1498"/>
      <c r="B611" s="990"/>
      <c r="C611" s="987" t="s">
        <v>7</v>
      </c>
      <c r="D611" s="988">
        <v>163</v>
      </c>
      <c r="E611" s="988">
        <v>143</v>
      </c>
      <c r="F611" s="989">
        <v>87.7</v>
      </c>
    </row>
    <row r="612" spans="1:6">
      <c r="A612" s="1498"/>
      <c r="B612" s="987" t="s">
        <v>7</v>
      </c>
      <c r="C612" s="987" t="s">
        <v>8</v>
      </c>
      <c r="D612" s="988">
        <v>167</v>
      </c>
      <c r="E612" s="988">
        <v>148</v>
      </c>
      <c r="F612" s="989">
        <v>88.6</v>
      </c>
    </row>
    <row r="613" spans="1:6">
      <c r="A613" s="1498"/>
      <c r="B613" s="990"/>
      <c r="C613" s="987" t="s">
        <v>6</v>
      </c>
      <c r="D613" s="988">
        <v>8</v>
      </c>
      <c r="E613" s="988">
        <v>7</v>
      </c>
      <c r="F613" s="989">
        <v>87.5</v>
      </c>
    </row>
    <row r="614" spans="1:6">
      <c r="A614" s="1498"/>
      <c r="B614" s="990"/>
      <c r="C614" s="987" t="s">
        <v>7</v>
      </c>
      <c r="D614" s="988">
        <v>175</v>
      </c>
      <c r="E614" s="988">
        <v>155</v>
      </c>
      <c r="F614" s="989">
        <v>88.6</v>
      </c>
    </row>
    <row r="615" spans="1:6">
      <c r="A615" s="1498" t="s">
        <v>579</v>
      </c>
      <c r="B615" s="987" t="s">
        <v>3</v>
      </c>
      <c r="C615" s="987" t="s">
        <v>8</v>
      </c>
      <c r="D615" s="988">
        <v>12</v>
      </c>
      <c r="E615" s="988">
        <v>12</v>
      </c>
      <c r="F615" s="989">
        <v>100</v>
      </c>
    </row>
    <row r="616" spans="1:6">
      <c r="A616" s="1498"/>
      <c r="B616" s="990"/>
      <c r="C616" s="987" t="s">
        <v>6</v>
      </c>
      <c r="D616" s="988" t="s">
        <v>124</v>
      </c>
      <c r="E616" s="988" t="s">
        <v>124</v>
      </c>
      <c r="F616" s="989" t="s">
        <v>124</v>
      </c>
    </row>
    <row r="617" spans="1:6">
      <c r="A617" s="1498"/>
      <c r="B617" s="990"/>
      <c r="C617" s="987" t="s">
        <v>7</v>
      </c>
      <c r="D617" s="988">
        <v>12</v>
      </c>
      <c r="E617" s="988">
        <v>12</v>
      </c>
      <c r="F617" s="989">
        <v>100</v>
      </c>
    </row>
    <row r="618" spans="1:6">
      <c r="A618" s="1498"/>
      <c r="B618" s="987" t="s">
        <v>4</v>
      </c>
      <c r="C618" s="987" t="s">
        <v>8</v>
      </c>
      <c r="D618" s="988">
        <v>155</v>
      </c>
      <c r="E618" s="988">
        <v>136</v>
      </c>
      <c r="F618" s="989">
        <v>87.7</v>
      </c>
    </row>
    <row r="619" spans="1:6">
      <c r="A619" s="1498"/>
      <c r="B619" s="990"/>
      <c r="C619" s="987" t="s">
        <v>6</v>
      </c>
      <c r="D619" s="988">
        <v>8</v>
      </c>
      <c r="E619" s="988">
        <v>7</v>
      </c>
      <c r="F619" s="989">
        <v>87.5</v>
      </c>
    </row>
    <row r="620" spans="1:6">
      <c r="A620" s="1498"/>
      <c r="B620" s="990"/>
      <c r="C620" s="987" t="s">
        <v>7</v>
      </c>
      <c r="D620" s="988">
        <v>163</v>
      </c>
      <c r="E620" s="988">
        <v>143</v>
      </c>
      <c r="F620" s="989">
        <v>87.7</v>
      </c>
    </row>
    <row r="621" spans="1:6">
      <c r="A621" s="1498"/>
      <c r="B621" s="987" t="s">
        <v>7</v>
      </c>
      <c r="C621" s="987" t="s">
        <v>8</v>
      </c>
      <c r="D621" s="988">
        <v>167</v>
      </c>
      <c r="E621" s="988">
        <v>148</v>
      </c>
      <c r="F621" s="989">
        <v>88.6</v>
      </c>
    </row>
    <row r="622" spans="1:6">
      <c r="A622" s="1498"/>
      <c r="B622" s="990"/>
      <c r="C622" s="987" t="s">
        <v>6</v>
      </c>
      <c r="D622" s="988">
        <v>8</v>
      </c>
      <c r="E622" s="988">
        <v>7</v>
      </c>
      <c r="F622" s="989">
        <v>87.5</v>
      </c>
    </row>
    <row r="623" spans="1:6">
      <c r="A623" s="1498"/>
      <c r="B623" s="990"/>
      <c r="C623" s="987" t="s">
        <v>7</v>
      </c>
      <c r="D623" s="988">
        <v>175</v>
      </c>
      <c r="E623" s="988">
        <v>155</v>
      </c>
      <c r="F623" s="989">
        <v>88.6</v>
      </c>
    </row>
    <row r="624" spans="1:6">
      <c r="A624" s="1498" t="s">
        <v>578</v>
      </c>
      <c r="B624" s="987" t="s">
        <v>3</v>
      </c>
      <c r="C624" s="987" t="s">
        <v>8</v>
      </c>
      <c r="D624" s="988">
        <v>27</v>
      </c>
      <c r="E624" s="988">
        <v>21</v>
      </c>
      <c r="F624" s="989">
        <v>77.8</v>
      </c>
    </row>
    <row r="625" spans="1:6">
      <c r="A625" s="1498"/>
      <c r="B625" s="990"/>
      <c r="C625" s="987" t="s">
        <v>6</v>
      </c>
      <c r="D625" s="988" t="s">
        <v>124</v>
      </c>
      <c r="E625" s="988" t="s">
        <v>124</v>
      </c>
      <c r="F625" s="989" t="s">
        <v>124</v>
      </c>
    </row>
    <row r="626" spans="1:6">
      <c r="A626" s="1498"/>
      <c r="B626" s="990"/>
      <c r="C626" s="987" t="s">
        <v>7</v>
      </c>
      <c r="D626" s="988">
        <v>27</v>
      </c>
      <c r="E626" s="988">
        <v>21</v>
      </c>
      <c r="F626" s="989">
        <v>77.8</v>
      </c>
    </row>
    <row r="627" spans="1:6">
      <c r="A627" s="1498"/>
      <c r="B627" s="987" t="s">
        <v>4</v>
      </c>
      <c r="C627" s="987" t="s">
        <v>8</v>
      </c>
      <c r="D627" s="988">
        <v>18</v>
      </c>
      <c r="E627" s="988">
        <v>15</v>
      </c>
      <c r="F627" s="989">
        <v>83.3</v>
      </c>
    </row>
    <row r="628" spans="1:6">
      <c r="A628" s="1498"/>
      <c r="B628" s="990"/>
      <c r="C628" s="987" t="s">
        <v>6</v>
      </c>
      <c r="D628" s="988">
        <v>3</v>
      </c>
      <c r="E628" s="988">
        <v>3</v>
      </c>
      <c r="F628" s="989">
        <v>100</v>
      </c>
    </row>
    <row r="629" spans="1:6">
      <c r="A629" s="1498"/>
      <c r="B629" s="990"/>
      <c r="C629" s="987" t="s">
        <v>7</v>
      </c>
      <c r="D629" s="988">
        <v>21</v>
      </c>
      <c r="E629" s="988">
        <v>18</v>
      </c>
      <c r="F629" s="989">
        <v>85.7</v>
      </c>
    </row>
    <row r="630" spans="1:6">
      <c r="A630" s="1498"/>
      <c r="B630" s="987" t="s">
        <v>7</v>
      </c>
      <c r="C630" s="987" t="s">
        <v>8</v>
      </c>
      <c r="D630" s="988">
        <v>45</v>
      </c>
      <c r="E630" s="988">
        <v>36</v>
      </c>
      <c r="F630" s="989">
        <v>80</v>
      </c>
    </row>
    <row r="631" spans="1:6">
      <c r="A631" s="1498"/>
      <c r="B631" s="990"/>
      <c r="C631" s="987" t="s">
        <v>6</v>
      </c>
      <c r="D631" s="988">
        <v>3</v>
      </c>
      <c r="E631" s="988">
        <v>3</v>
      </c>
      <c r="F631" s="989">
        <v>100</v>
      </c>
    </row>
    <row r="632" spans="1:6">
      <c r="A632" s="1498"/>
      <c r="B632" s="990"/>
      <c r="C632" s="987" t="s">
        <v>7</v>
      </c>
      <c r="D632" s="988">
        <v>48</v>
      </c>
      <c r="E632" s="988">
        <v>39</v>
      </c>
      <c r="F632" s="989">
        <v>81.3</v>
      </c>
    </row>
    <row r="633" spans="1:6">
      <c r="A633" s="1498" t="s">
        <v>577</v>
      </c>
      <c r="B633" s="987" t="s">
        <v>3</v>
      </c>
      <c r="C633" s="987" t="s">
        <v>8</v>
      </c>
      <c r="D633" s="988">
        <v>55</v>
      </c>
      <c r="E633" s="988">
        <v>44</v>
      </c>
      <c r="F633" s="989">
        <v>80</v>
      </c>
    </row>
    <row r="634" spans="1:6">
      <c r="A634" s="1498"/>
      <c r="B634" s="990"/>
      <c r="C634" s="987" t="s">
        <v>6</v>
      </c>
      <c r="D634" s="991" t="s">
        <v>67</v>
      </c>
      <c r="E634" s="991" t="s">
        <v>67</v>
      </c>
      <c r="F634" s="989">
        <v>100</v>
      </c>
    </row>
    <row r="635" spans="1:6">
      <c r="A635" s="1498"/>
      <c r="B635" s="990"/>
      <c r="C635" s="987" t="s">
        <v>7</v>
      </c>
      <c r="D635" s="988">
        <v>56</v>
      </c>
      <c r="E635" s="988">
        <v>45</v>
      </c>
      <c r="F635" s="989">
        <v>80.400000000000006</v>
      </c>
    </row>
    <row r="636" spans="1:6">
      <c r="A636" s="1498"/>
      <c r="B636" s="987" t="s">
        <v>4</v>
      </c>
      <c r="C636" s="987" t="s">
        <v>8</v>
      </c>
      <c r="D636" s="988">
        <v>3</v>
      </c>
      <c r="E636" s="988">
        <v>3</v>
      </c>
      <c r="F636" s="989">
        <v>100</v>
      </c>
    </row>
    <row r="637" spans="1:6">
      <c r="A637" s="1498"/>
      <c r="B637" s="990"/>
      <c r="C637" s="987" t="s">
        <v>6</v>
      </c>
      <c r="D637" s="991" t="s">
        <v>67</v>
      </c>
      <c r="E637" s="991" t="s">
        <v>67</v>
      </c>
      <c r="F637" s="989">
        <v>100</v>
      </c>
    </row>
    <row r="638" spans="1:6">
      <c r="A638" s="1498"/>
      <c r="B638" s="990"/>
      <c r="C638" s="987" t="s">
        <v>7</v>
      </c>
      <c r="D638" s="988">
        <v>5</v>
      </c>
      <c r="E638" s="988">
        <v>5</v>
      </c>
      <c r="F638" s="989">
        <v>100</v>
      </c>
    </row>
    <row r="639" spans="1:6">
      <c r="A639" s="1498"/>
      <c r="B639" s="987" t="s">
        <v>7</v>
      </c>
      <c r="C639" s="987" t="s">
        <v>8</v>
      </c>
      <c r="D639" s="988">
        <v>58</v>
      </c>
      <c r="E639" s="988">
        <v>47</v>
      </c>
      <c r="F639" s="989">
        <v>81</v>
      </c>
    </row>
    <row r="640" spans="1:6">
      <c r="A640" s="1498"/>
      <c r="B640" s="990"/>
      <c r="C640" s="987" t="s">
        <v>6</v>
      </c>
      <c r="D640" s="988">
        <v>3</v>
      </c>
      <c r="E640" s="988">
        <v>3</v>
      </c>
      <c r="F640" s="989">
        <v>100</v>
      </c>
    </row>
    <row r="641" spans="1:6">
      <c r="A641" s="1498"/>
      <c r="B641" s="990"/>
      <c r="C641" s="987" t="s">
        <v>7</v>
      </c>
      <c r="D641" s="988">
        <v>61</v>
      </c>
      <c r="E641" s="988">
        <v>50</v>
      </c>
      <c r="F641" s="989">
        <v>82</v>
      </c>
    </row>
    <row r="642" spans="1:6">
      <c r="A642" s="1498" t="s">
        <v>574</v>
      </c>
      <c r="B642" s="987" t="s">
        <v>3</v>
      </c>
      <c r="C642" s="987" t="s">
        <v>8</v>
      </c>
      <c r="D642" s="988">
        <v>69</v>
      </c>
      <c r="E642" s="988">
        <v>63</v>
      </c>
      <c r="F642" s="989">
        <v>91.3</v>
      </c>
    </row>
    <row r="643" spans="1:6">
      <c r="A643" s="1498"/>
      <c r="B643" s="990"/>
      <c r="C643" s="987" t="s">
        <v>6</v>
      </c>
      <c r="D643" s="988" t="s">
        <v>124</v>
      </c>
      <c r="E643" s="988" t="s">
        <v>124</v>
      </c>
      <c r="F643" s="989" t="s">
        <v>124</v>
      </c>
    </row>
    <row r="644" spans="1:6">
      <c r="A644" s="1498"/>
      <c r="B644" s="990"/>
      <c r="C644" s="987" t="s">
        <v>7</v>
      </c>
      <c r="D644" s="988">
        <v>69</v>
      </c>
      <c r="E644" s="988">
        <v>63</v>
      </c>
      <c r="F644" s="989">
        <v>91.3</v>
      </c>
    </row>
    <row r="645" spans="1:6">
      <c r="A645" s="1498"/>
      <c r="B645" s="987" t="s">
        <v>4</v>
      </c>
      <c r="C645" s="987" t="s">
        <v>8</v>
      </c>
      <c r="D645" s="988">
        <v>35</v>
      </c>
      <c r="E645" s="988">
        <v>29</v>
      </c>
      <c r="F645" s="989">
        <v>82.9</v>
      </c>
    </row>
    <row r="646" spans="1:6">
      <c r="A646" s="1498"/>
      <c r="B646" s="990"/>
      <c r="C646" s="987" t="s">
        <v>6</v>
      </c>
      <c r="D646" s="991" t="s">
        <v>67</v>
      </c>
      <c r="E646" s="991" t="s">
        <v>67</v>
      </c>
      <c r="F646" s="989">
        <v>100</v>
      </c>
    </row>
    <row r="647" spans="1:6">
      <c r="A647" s="1498"/>
      <c r="B647" s="990"/>
      <c r="C647" s="987" t="s">
        <v>7</v>
      </c>
      <c r="D647" s="988">
        <v>36</v>
      </c>
      <c r="E647" s="988">
        <v>30</v>
      </c>
      <c r="F647" s="989">
        <v>83.3</v>
      </c>
    </row>
    <row r="648" spans="1:6">
      <c r="A648" s="1498"/>
      <c r="B648" s="987" t="s">
        <v>7</v>
      </c>
      <c r="C648" s="987" t="s">
        <v>8</v>
      </c>
      <c r="D648" s="988">
        <v>104</v>
      </c>
      <c r="E648" s="988">
        <v>92</v>
      </c>
      <c r="F648" s="989">
        <v>88.5</v>
      </c>
    </row>
    <row r="649" spans="1:6">
      <c r="A649" s="1498"/>
      <c r="B649" s="990"/>
      <c r="C649" s="987" t="s">
        <v>6</v>
      </c>
      <c r="D649" s="991" t="s">
        <v>67</v>
      </c>
      <c r="E649" s="991" t="s">
        <v>67</v>
      </c>
      <c r="F649" s="989">
        <v>100</v>
      </c>
    </row>
    <row r="650" spans="1:6">
      <c r="A650" s="1498"/>
      <c r="B650" s="990"/>
      <c r="C650" s="987" t="s">
        <v>7</v>
      </c>
      <c r="D650" s="988">
        <v>105</v>
      </c>
      <c r="E650" s="988">
        <v>93</v>
      </c>
      <c r="F650" s="989">
        <v>88.6</v>
      </c>
    </row>
    <row r="651" spans="1:6">
      <c r="A651" s="1498" t="s">
        <v>573</v>
      </c>
      <c r="B651" s="987" t="s">
        <v>3</v>
      </c>
      <c r="C651" s="987" t="s">
        <v>8</v>
      </c>
      <c r="D651" s="988">
        <v>74</v>
      </c>
      <c r="E651" s="988">
        <v>74</v>
      </c>
      <c r="F651" s="989">
        <v>100</v>
      </c>
    </row>
    <row r="652" spans="1:6">
      <c r="A652" s="1498"/>
      <c r="B652" s="990"/>
      <c r="C652" s="987" t="s">
        <v>6</v>
      </c>
      <c r="D652" s="988">
        <v>3</v>
      </c>
      <c r="E652" s="988">
        <v>3</v>
      </c>
      <c r="F652" s="989">
        <v>100</v>
      </c>
    </row>
    <row r="653" spans="1:6">
      <c r="A653" s="1498"/>
      <c r="B653" s="990"/>
      <c r="C653" s="987" t="s">
        <v>7</v>
      </c>
      <c r="D653" s="988">
        <v>77</v>
      </c>
      <c r="E653" s="988">
        <v>77</v>
      </c>
      <c r="F653" s="989">
        <v>100</v>
      </c>
    </row>
    <row r="654" spans="1:6">
      <c r="A654" s="1498"/>
      <c r="B654" s="987" t="s">
        <v>4</v>
      </c>
      <c r="C654" s="987" t="s">
        <v>8</v>
      </c>
      <c r="D654" s="988">
        <v>59</v>
      </c>
      <c r="E654" s="988">
        <v>59</v>
      </c>
      <c r="F654" s="989">
        <v>100</v>
      </c>
    </row>
    <row r="655" spans="1:6">
      <c r="A655" s="1498"/>
      <c r="B655" s="990"/>
      <c r="C655" s="987" t="s">
        <v>6</v>
      </c>
      <c r="D655" s="988">
        <v>4</v>
      </c>
      <c r="E655" s="988">
        <v>4</v>
      </c>
      <c r="F655" s="989">
        <v>100</v>
      </c>
    </row>
    <row r="656" spans="1:6">
      <c r="A656" s="1498"/>
      <c r="B656" s="990"/>
      <c r="C656" s="987" t="s">
        <v>7</v>
      </c>
      <c r="D656" s="988">
        <v>63</v>
      </c>
      <c r="E656" s="988">
        <v>63</v>
      </c>
      <c r="F656" s="989">
        <v>100</v>
      </c>
    </row>
    <row r="657" spans="1:6">
      <c r="A657" s="1498"/>
      <c r="B657" s="987" t="s">
        <v>7</v>
      </c>
      <c r="C657" s="987" t="s">
        <v>8</v>
      </c>
      <c r="D657" s="988">
        <v>133</v>
      </c>
      <c r="E657" s="988">
        <v>133</v>
      </c>
      <c r="F657" s="989">
        <v>100</v>
      </c>
    </row>
    <row r="658" spans="1:6">
      <c r="A658" s="1498"/>
      <c r="B658" s="990"/>
      <c r="C658" s="987" t="s">
        <v>6</v>
      </c>
      <c r="D658" s="988">
        <v>7</v>
      </c>
      <c r="E658" s="988">
        <v>7</v>
      </c>
      <c r="F658" s="989">
        <v>100</v>
      </c>
    </row>
    <row r="659" spans="1:6">
      <c r="A659" s="1498"/>
      <c r="B659" s="990"/>
      <c r="C659" s="987" t="s">
        <v>7</v>
      </c>
      <c r="D659" s="988">
        <v>140</v>
      </c>
      <c r="E659" s="988">
        <v>140</v>
      </c>
      <c r="F659" s="989">
        <v>100</v>
      </c>
    </row>
    <row r="660" spans="1:6" ht="15">
      <c r="A660" s="1499" t="s">
        <v>1900</v>
      </c>
      <c r="B660" s="1499"/>
      <c r="C660" s="1499"/>
      <c r="D660" s="1499"/>
      <c r="E660" s="1499"/>
      <c r="F660" s="1499"/>
    </row>
    <row r="661" spans="1:6">
      <c r="A661" s="1498" t="s">
        <v>586</v>
      </c>
      <c r="B661" s="987" t="s">
        <v>3</v>
      </c>
      <c r="C661" s="987" t="s">
        <v>8</v>
      </c>
      <c r="D661" s="988">
        <v>693</v>
      </c>
      <c r="E661" s="988">
        <v>628</v>
      </c>
      <c r="F661" s="989">
        <v>90.6</v>
      </c>
    </row>
    <row r="662" spans="1:6">
      <c r="A662" s="1498"/>
      <c r="B662" s="990"/>
      <c r="C662" s="987" t="s">
        <v>6</v>
      </c>
      <c r="D662" s="988">
        <v>20</v>
      </c>
      <c r="E662" s="988">
        <v>16</v>
      </c>
      <c r="F662" s="989">
        <v>80</v>
      </c>
    </row>
    <row r="663" spans="1:6">
      <c r="A663" s="1498"/>
      <c r="B663" s="990"/>
      <c r="C663" s="987" t="s">
        <v>7</v>
      </c>
      <c r="D663" s="988">
        <v>713</v>
      </c>
      <c r="E663" s="988">
        <v>644</v>
      </c>
      <c r="F663" s="989">
        <v>90.3</v>
      </c>
    </row>
    <row r="664" spans="1:6">
      <c r="A664" s="1498"/>
      <c r="B664" s="987" t="s">
        <v>4</v>
      </c>
      <c r="C664" s="987" t="s">
        <v>8</v>
      </c>
      <c r="D664" s="988">
        <v>468</v>
      </c>
      <c r="E664" s="988">
        <v>441</v>
      </c>
      <c r="F664" s="989">
        <v>94.2</v>
      </c>
    </row>
    <row r="665" spans="1:6">
      <c r="A665" s="1498"/>
      <c r="B665" s="990"/>
      <c r="C665" s="987" t="s">
        <v>6</v>
      </c>
      <c r="D665" s="988">
        <v>19</v>
      </c>
      <c r="E665" s="988">
        <v>18</v>
      </c>
      <c r="F665" s="989">
        <v>94.7</v>
      </c>
    </row>
    <row r="666" spans="1:6">
      <c r="A666" s="1498"/>
      <c r="B666" s="990"/>
      <c r="C666" s="987" t="s">
        <v>7</v>
      </c>
      <c r="D666" s="988">
        <v>487</v>
      </c>
      <c r="E666" s="988">
        <v>459</v>
      </c>
      <c r="F666" s="989">
        <v>94.3</v>
      </c>
    </row>
    <row r="667" spans="1:6">
      <c r="A667" s="1498"/>
      <c r="B667" s="987" t="s">
        <v>7</v>
      </c>
      <c r="C667" s="987" t="s">
        <v>8</v>
      </c>
      <c r="D667" s="988">
        <v>1161</v>
      </c>
      <c r="E667" s="988">
        <v>1069</v>
      </c>
      <c r="F667" s="989">
        <v>92.1</v>
      </c>
    </row>
    <row r="668" spans="1:6">
      <c r="A668" s="1498"/>
      <c r="B668" s="990"/>
      <c r="C668" s="987" t="s">
        <v>6</v>
      </c>
      <c r="D668" s="988">
        <v>39</v>
      </c>
      <c r="E668" s="988">
        <v>34</v>
      </c>
      <c r="F668" s="989">
        <v>87.2</v>
      </c>
    </row>
    <row r="669" spans="1:6">
      <c r="A669" s="1498"/>
      <c r="B669" s="990"/>
      <c r="C669" s="987" t="s">
        <v>7</v>
      </c>
      <c r="D669" s="988">
        <v>1200</v>
      </c>
      <c r="E669" s="988">
        <v>1103</v>
      </c>
      <c r="F669" s="989">
        <v>91.9</v>
      </c>
    </row>
    <row r="670" spans="1:6">
      <c r="A670" s="1498" t="s">
        <v>585</v>
      </c>
      <c r="B670" s="987" t="s">
        <v>3</v>
      </c>
      <c r="C670" s="987" t="s">
        <v>8</v>
      </c>
      <c r="D670" s="988">
        <v>116</v>
      </c>
      <c r="E670" s="988">
        <v>67</v>
      </c>
      <c r="F670" s="989">
        <v>57.8</v>
      </c>
    </row>
    <row r="671" spans="1:6">
      <c r="A671" s="1498"/>
      <c r="B671" s="990"/>
      <c r="C671" s="987" t="s">
        <v>6</v>
      </c>
      <c r="D671" s="988">
        <v>5</v>
      </c>
      <c r="E671" s="988">
        <v>0</v>
      </c>
      <c r="F671" s="989">
        <v>0</v>
      </c>
    </row>
    <row r="672" spans="1:6">
      <c r="A672" s="1498"/>
      <c r="B672" s="990"/>
      <c r="C672" s="987" t="s">
        <v>7</v>
      </c>
      <c r="D672" s="988">
        <v>121</v>
      </c>
      <c r="E672" s="988">
        <v>67</v>
      </c>
      <c r="F672" s="989">
        <v>55.4</v>
      </c>
    </row>
    <row r="673" spans="1:6">
      <c r="A673" s="1498"/>
      <c r="B673" s="987" t="s">
        <v>4</v>
      </c>
      <c r="C673" s="987" t="s">
        <v>8</v>
      </c>
      <c r="D673" s="988">
        <v>19</v>
      </c>
      <c r="E673" s="988">
        <v>15</v>
      </c>
      <c r="F673" s="989">
        <v>78.900000000000006</v>
      </c>
    </row>
    <row r="674" spans="1:6">
      <c r="A674" s="1498"/>
      <c r="B674" s="990"/>
      <c r="C674" s="987" t="s">
        <v>6</v>
      </c>
      <c r="D674" s="991" t="s">
        <v>67</v>
      </c>
      <c r="E674" s="988">
        <v>0</v>
      </c>
      <c r="F674" s="989">
        <v>0</v>
      </c>
    </row>
    <row r="675" spans="1:6">
      <c r="A675" s="1498"/>
      <c r="B675" s="990"/>
      <c r="C675" s="987" t="s">
        <v>7</v>
      </c>
      <c r="D675" s="988">
        <v>20</v>
      </c>
      <c r="E675" s="988">
        <v>15</v>
      </c>
      <c r="F675" s="989">
        <v>75</v>
      </c>
    </row>
    <row r="676" spans="1:6">
      <c r="A676" s="1498"/>
      <c r="B676" s="987" t="s">
        <v>7</v>
      </c>
      <c r="C676" s="987" t="s">
        <v>8</v>
      </c>
      <c r="D676" s="988">
        <v>135</v>
      </c>
      <c r="E676" s="988">
        <v>82</v>
      </c>
      <c r="F676" s="989">
        <v>60.7</v>
      </c>
    </row>
    <row r="677" spans="1:6">
      <c r="A677" s="1498"/>
      <c r="B677" s="990"/>
      <c r="C677" s="987" t="s">
        <v>6</v>
      </c>
      <c r="D677" s="988">
        <v>6</v>
      </c>
      <c r="E677" s="988">
        <v>0</v>
      </c>
      <c r="F677" s="989">
        <v>0</v>
      </c>
    </row>
    <row r="678" spans="1:6">
      <c r="A678" s="1498"/>
      <c r="B678" s="990"/>
      <c r="C678" s="987" t="s">
        <v>7</v>
      </c>
      <c r="D678" s="988">
        <v>141</v>
      </c>
      <c r="E678" s="988">
        <v>82</v>
      </c>
      <c r="F678" s="989">
        <v>58.2</v>
      </c>
    </row>
    <row r="679" spans="1:6">
      <c r="A679" s="1498" t="s">
        <v>583</v>
      </c>
      <c r="B679" s="987" t="s">
        <v>3</v>
      </c>
      <c r="C679" s="987" t="s">
        <v>8</v>
      </c>
      <c r="D679" s="988">
        <v>46</v>
      </c>
      <c r="E679" s="988">
        <v>4</v>
      </c>
      <c r="F679" s="989">
        <v>8.6999999999999993</v>
      </c>
    </row>
    <row r="680" spans="1:6">
      <c r="A680" s="1498"/>
      <c r="B680" s="990"/>
      <c r="C680" s="987" t="s">
        <v>6</v>
      </c>
      <c r="D680" s="988">
        <v>12</v>
      </c>
      <c r="E680" s="991" t="s">
        <v>67</v>
      </c>
      <c r="F680" s="989">
        <v>8.3000000000000007</v>
      </c>
    </row>
    <row r="681" spans="1:6">
      <c r="A681" s="1498"/>
      <c r="B681" s="990"/>
      <c r="C681" s="987" t="s">
        <v>7</v>
      </c>
      <c r="D681" s="988">
        <v>58</v>
      </c>
      <c r="E681" s="988">
        <v>5</v>
      </c>
      <c r="F681" s="989">
        <v>8.6</v>
      </c>
    </row>
    <row r="682" spans="1:6">
      <c r="A682" s="1498"/>
      <c r="B682" s="987" t="s">
        <v>4</v>
      </c>
      <c r="C682" s="987" t="s">
        <v>8</v>
      </c>
      <c r="D682" s="988">
        <v>15</v>
      </c>
      <c r="E682" s="988">
        <v>0</v>
      </c>
      <c r="F682" s="989">
        <v>0</v>
      </c>
    </row>
    <row r="683" spans="1:6">
      <c r="A683" s="1498"/>
      <c r="B683" s="990"/>
      <c r="C683" s="987" t="s">
        <v>6</v>
      </c>
      <c r="D683" s="988">
        <v>4</v>
      </c>
      <c r="E683" s="988">
        <v>0</v>
      </c>
      <c r="F683" s="989">
        <v>0</v>
      </c>
    </row>
    <row r="684" spans="1:6">
      <c r="A684" s="1498"/>
      <c r="B684" s="990"/>
      <c r="C684" s="987" t="s">
        <v>7</v>
      </c>
      <c r="D684" s="988">
        <v>19</v>
      </c>
      <c r="E684" s="988">
        <v>0</v>
      </c>
      <c r="F684" s="989">
        <v>0</v>
      </c>
    </row>
    <row r="685" spans="1:6">
      <c r="A685" s="1498"/>
      <c r="B685" s="987" t="s">
        <v>7</v>
      </c>
      <c r="C685" s="987" t="s">
        <v>8</v>
      </c>
      <c r="D685" s="988">
        <v>61</v>
      </c>
      <c r="E685" s="988">
        <v>4</v>
      </c>
      <c r="F685" s="989">
        <v>6.6</v>
      </c>
    </row>
    <row r="686" spans="1:6">
      <c r="A686" s="1498"/>
      <c r="B686" s="990"/>
      <c r="C686" s="987" t="s">
        <v>6</v>
      </c>
      <c r="D686" s="988">
        <v>16</v>
      </c>
      <c r="E686" s="991" t="s">
        <v>67</v>
      </c>
      <c r="F686" s="989">
        <v>6.3</v>
      </c>
    </row>
    <row r="687" spans="1:6">
      <c r="A687" s="1498"/>
      <c r="B687" s="990"/>
      <c r="C687" s="987" t="s">
        <v>7</v>
      </c>
      <c r="D687" s="988">
        <v>77</v>
      </c>
      <c r="E687" s="991">
        <v>5</v>
      </c>
      <c r="F687" s="989">
        <v>6.5</v>
      </c>
    </row>
    <row r="688" spans="1:6">
      <c r="A688" s="1498" t="s">
        <v>582</v>
      </c>
      <c r="B688" s="987" t="s">
        <v>3</v>
      </c>
      <c r="C688" s="987" t="s">
        <v>8</v>
      </c>
      <c r="D688" s="988">
        <v>6</v>
      </c>
      <c r="E688" s="991" t="s">
        <v>67</v>
      </c>
      <c r="F688" s="989">
        <v>16.7</v>
      </c>
    </row>
    <row r="689" spans="1:6">
      <c r="A689" s="1498"/>
      <c r="B689" s="990"/>
      <c r="C689" s="987" t="s">
        <v>6</v>
      </c>
      <c r="D689" s="988" t="s">
        <v>124</v>
      </c>
      <c r="E689" s="988" t="s">
        <v>124</v>
      </c>
      <c r="F689" s="989" t="s">
        <v>124</v>
      </c>
    </row>
    <row r="690" spans="1:6">
      <c r="A690" s="1498"/>
      <c r="B690" s="990"/>
      <c r="C690" s="987" t="s">
        <v>7</v>
      </c>
      <c r="D690" s="988">
        <v>6</v>
      </c>
      <c r="E690" s="991" t="s">
        <v>67</v>
      </c>
      <c r="F690" s="989">
        <v>16.7</v>
      </c>
    </row>
    <row r="691" spans="1:6">
      <c r="A691" s="1498"/>
      <c r="B691" s="987" t="s">
        <v>4</v>
      </c>
      <c r="C691" s="987" t="s">
        <v>8</v>
      </c>
      <c r="D691" s="988">
        <v>18</v>
      </c>
      <c r="E691" s="991">
        <v>10</v>
      </c>
      <c r="F691" s="989">
        <v>55.6</v>
      </c>
    </row>
    <row r="692" spans="1:6">
      <c r="A692" s="1498"/>
      <c r="B692" s="990"/>
      <c r="C692" s="987" t="s">
        <v>6</v>
      </c>
      <c r="D692" s="988">
        <v>5</v>
      </c>
      <c r="E692" s="991" t="s">
        <v>67</v>
      </c>
      <c r="F692" s="989">
        <v>40</v>
      </c>
    </row>
    <row r="693" spans="1:6">
      <c r="A693" s="1498"/>
      <c r="B693" s="990"/>
      <c r="C693" s="987" t="s">
        <v>7</v>
      </c>
      <c r="D693" s="988">
        <v>23</v>
      </c>
      <c r="E693" s="991">
        <v>12</v>
      </c>
      <c r="F693" s="989">
        <v>52.2</v>
      </c>
    </row>
    <row r="694" spans="1:6">
      <c r="A694" s="1498"/>
      <c r="B694" s="987" t="s">
        <v>7</v>
      </c>
      <c r="C694" s="987" t="s">
        <v>8</v>
      </c>
      <c r="D694" s="988">
        <v>24</v>
      </c>
      <c r="E694" s="991">
        <v>11</v>
      </c>
      <c r="F694" s="989">
        <v>45.8</v>
      </c>
    </row>
    <row r="695" spans="1:6">
      <c r="A695" s="1498"/>
      <c r="B695" s="990"/>
      <c r="C695" s="987" t="s">
        <v>6</v>
      </c>
      <c r="D695" s="988">
        <v>5</v>
      </c>
      <c r="E695" s="991" t="s">
        <v>67</v>
      </c>
      <c r="F695" s="989">
        <v>40</v>
      </c>
    </row>
    <row r="696" spans="1:6">
      <c r="A696" s="1498"/>
      <c r="B696" s="990"/>
      <c r="C696" s="987" t="s">
        <v>7</v>
      </c>
      <c r="D696" s="988">
        <v>29</v>
      </c>
      <c r="E696" s="988">
        <v>13</v>
      </c>
      <c r="F696" s="989">
        <v>44.8</v>
      </c>
    </row>
    <row r="697" spans="1:6">
      <c r="A697" s="1498" t="s">
        <v>581</v>
      </c>
      <c r="B697" s="987" t="s">
        <v>3</v>
      </c>
      <c r="C697" s="987" t="s">
        <v>8</v>
      </c>
      <c r="D697" s="988">
        <v>200</v>
      </c>
      <c r="E697" s="988">
        <v>178</v>
      </c>
      <c r="F697" s="989">
        <v>89</v>
      </c>
    </row>
    <row r="698" spans="1:6">
      <c r="A698" s="1498"/>
      <c r="B698" s="990"/>
      <c r="C698" s="987" t="s">
        <v>6</v>
      </c>
      <c r="D698" s="988">
        <v>9</v>
      </c>
      <c r="E698" s="988">
        <v>8</v>
      </c>
      <c r="F698" s="989">
        <v>88.9</v>
      </c>
    </row>
    <row r="699" spans="1:6">
      <c r="A699" s="1498"/>
      <c r="B699" s="990"/>
      <c r="C699" s="987" t="s">
        <v>7</v>
      </c>
      <c r="D699" s="988">
        <v>209</v>
      </c>
      <c r="E699" s="988">
        <v>186</v>
      </c>
      <c r="F699" s="989">
        <v>89</v>
      </c>
    </row>
    <row r="700" spans="1:6">
      <c r="A700" s="1498"/>
      <c r="B700" s="987" t="s">
        <v>4</v>
      </c>
      <c r="C700" s="987" t="s">
        <v>8</v>
      </c>
      <c r="D700" s="988">
        <v>171</v>
      </c>
      <c r="E700" s="988">
        <v>137</v>
      </c>
      <c r="F700" s="989">
        <v>80.099999999999994</v>
      </c>
    </row>
    <row r="701" spans="1:6">
      <c r="A701" s="1498"/>
      <c r="B701" s="990"/>
      <c r="C701" s="987" t="s">
        <v>6</v>
      </c>
      <c r="D701" s="988">
        <v>13</v>
      </c>
      <c r="E701" s="988">
        <v>11</v>
      </c>
      <c r="F701" s="989">
        <v>84.6</v>
      </c>
    </row>
    <row r="702" spans="1:6">
      <c r="A702" s="1498"/>
      <c r="B702" s="990"/>
      <c r="C702" s="987" t="s">
        <v>7</v>
      </c>
      <c r="D702" s="988">
        <v>184</v>
      </c>
      <c r="E702" s="988">
        <v>148</v>
      </c>
      <c r="F702" s="989">
        <v>80.400000000000006</v>
      </c>
    </row>
    <row r="703" spans="1:6">
      <c r="A703" s="1498"/>
      <c r="B703" s="987" t="s">
        <v>7</v>
      </c>
      <c r="C703" s="987" t="s">
        <v>8</v>
      </c>
      <c r="D703" s="988">
        <v>371</v>
      </c>
      <c r="E703" s="988">
        <v>315</v>
      </c>
      <c r="F703" s="989">
        <v>84.9</v>
      </c>
    </row>
    <row r="704" spans="1:6">
      <c r="A704" s="1498"/>
      <c r="B704" s="990"/>
      <c r="C704" s="987" t="s">
        <v>6</v>
      </c>
      <c r="D704" s="988">
        <v>22</v>
      </c>
      <c r="E704" s="988">
        <v>19</v>
      </c>
      <c r="F704" s="989">
        <v>86.4</v>
      </c>
    </row>
    <row r="705" spans="1:6">
      <c r="A705" s="1498"/>
      <c r="B705" s="990"/>
      <c r="C705" s="987" t="s">
        <v>7</v>
      </c>
      <c r="D705" s="988">
        <v>393</v>
      </c>
      <c r="E705" s="988">
        <v>334</v>
      </c>
      <c r="F705" s="989">
        <v>85</v>
      </c>
    </row>
    <row r="706" spans="1:6">
      <c r="A706" s="1498" t="s">
        <v>580</v>
      </c>
      <c r="B706" s="987" t="s">
        <v>3</v>
      </c>
      <c r="C706" s="987" t="s">
        <v>8</v>
      </c>
      <c r="D706" s="988">
        <v>7</v>
      </c>
      <c r="E706" s="988">
        <v>7</v>
      </c>
      <c r="F706" s="989">
        <v>100</v>
      </c>
    </row>
    <row r="707" spans="1:6">
      <c r="A707" s="1498"/>
      <c r="B707" s="990"/>
      <c r="C707" s="987" t="s">
        <v>6</v>
      </c>
      <c r="D707" s="988" t="s">
        <v>124</v>
      </c>
      <c r="E707" s="988" t="s">
        <v>124</v>
      </c>
      <c r="F707" s="989" t="s">
        <v>124</v>
      </c>
    </row>
    <row r="708" spans="1:6">
      <c r="A708" s="1498"/>
      <c r="B708" s="990"/>
      <c r="C708" s="987" t="s">
        <v>7</v>
      </c>
      <c r="D708" s="988">
        <v>7</v>
      </c>
      <c r="E708" s="988">
        <v>7</v>
      </c>
      <c r="F708" s="989">
        <v>100</v>
      </c>
    </row>
    <row r="709" spans="1:6">
      <c r="A709" s="1498"/>
      <c r="B709" s="987" t="s">
        <v>4</v>
      </c>
      <c r="C709" s="987" t="s">
        <v>8</v>
      </c>
      <c r="D709" s="988">
        <v>143</v>
      </c>
      <c r="E709" s="988">
        <v>131</v>
      </c>
      <c r="F709" s="989">
        <v>91.6</v>
      </c>
    </row>
    <row r="710" spans="1:6">
      <c r="A710" s="1498"/>
      <c r="B710" s="990"/>
      <c r="C710" s="987" t="s">
        <v>6</v>
      </c>
      <c r="D710" s="991" t="s">
        <v>67</v>
      </c>
      <c r="E710" s="991" t="s">
        <v>67</v>
      </c>
      <c r="F710" s="989">
        <v>100</v>
      </c>
    </row>
    <row r="711" spans="1:6">
      <c r="A711" s="1498"/>
      <c r="B711" s="990"/>
      <c r="C711" s="987" t="s">
        <v>7</v>
      </c>
      <c r="D711" s="988">
        <v>145</v>
      </c>
      <c r="E711" s="988">
        <v>133</v>
      </c>
      <c r="F711" s="989">
        <v>91.7</v>
      </c>
    </row>
    <row r="712" spans="1:6">
      <c r="A712" s="1498"/>
      <c r="B712" s="987" t="s">
        <v>7</v>
      </c>
      <c r="C712" s="987" t="s">
        <v>8</v>
      </c>
      <c r="D712" s="988">
        <v>150</v>
      </c>
      <c r="E712" s="988">
        <v>138</v>
      </c>
      <c r="F712" s="989">
        <v>92</v>
      </c>
    </row>
    <row r="713" spans="1:6">
      <c r="A713" s="1498"/>
      <c r="B713" s="990"/>
      <c r="C713" s="987" t="s">
        <v>6</v>
      </c>
      <c r="D713" s="991" t="s">
        <v>67</v>
      </c>
      <c r="E713" s="991" t="s">
        <v>67</v>
      </c>
      <c r="F713" s="989">
        <v>100</v>
      </c>
    </row>
    <row r="714" spans="1:6">
      <c r="A714" s="1498"/>
      <c r="B714" s="990"/>
      <c r="C714" s="987" t="s">
        <v>7</v>
      </c>
      <c r="D714" s="988">
        <v>152</v>
      </c>
      <c r="E714" s="988">
        <v>140</v>
      </c>
      <c r="F714" s="989">
        <v>92.1</v>
      </c>
    </row>
    <row r="715" spans="1:6">
      <c r="A715" s="1498" t="s">
        <v>579</v>
      </c>
      <c r="B715" s="987" t="s">
        <v>3</v>
      </c>
      <c r="C715" s="987" t="s">
        <v>8</v>
      </c>
      <c r="D715" s="988">
        <v>7</v>
      </c>
      <c r="E715" s="988">
        <v>7</v>
      </c>
      <c r="F715" s="989">
        <v>100</v>
      </c>
    </row>
    <row r="716" spans="1:6">
      <c r="A716" s="1498"/>
      <c r="B716" s="990"/>
      <c r="C716" s="987" t="s">
        <v>6</v>
      </c>
      <c r="D716" s="988" t="s">
        <v>124</v>
      </c>
      <c r="E716" s="988" t="s">
        <v>124</v>
      </c>
      <c r="F716" s="989" t="s">
        <v>124</v>
      </c>
    </row>
    <row r="717" spans="1:6">
      <c r="A717" s="1498"/>
      <c r="B717" s="990"/>
      <c r="C717" s="987" t="s">
        <v>7</v>
      </c>
      <c r="D717" s="988">
        <v>7</v>
      </c>
      <c r="E717" s="988">
        <v>7</v>
      </c>
      <c r="F717" s="989">
        <v>100</v>
      </c>
    </row>
    <row r="718" spans="1:6">
      <c r="A718" s="1498"/>
      <c r="B718" s="987" t="s">
        <v>4</v>
      </c>
      <c r="C718" s="987" t="s">
        <v>8</v>
      </c>
      <c r="D718" s="988">
        <v>143</v>
      </c>
      <c r="E718" s="988">
        <v>131</v>
      </c>
      <c r="F718" s="989">
        <v>91.6</v>
      </c>
    </row>
    <row r="719" spans="1:6">
      <c r="A719" s="1498"/>
      <c r="B719" s="990"/>
      <c r="C719" s="987" t="s">
        <v>6</v>
      </c>
      <c r="D719" s="991" t="s">
        <v>67</v>
      </c>
      <c r="E719" s="991" t="s">
        <v>67</v>
      </c>
      <c r="F719" s="989">
        <v>100</v>
      </c>
    </row>
    <row r="720" spans="1:6">
      <c r="A720" s="1498"/>
      <c r="B720" s="990"/>
      <c r="C720" s="987" t="s">
        <v>7</v>
      </c>
      <c r="D720" s="988">
        <v>145</v>
      </c>
      <c r="E720" s="988">
        <v>133</v>
      </c>
      <c r="F720" s="989">
        <v>91.7</v>
      </c>
    </row>
    <row r="721" spans="1:6">
      <c r="A721" s="1498"/>
      <c r="B721" s="987" t="s">
        <v>7</v>
      </c>
      <c r="C721" s="987" t="s">
        <v>8</v>
      </c>
      <c r="D721" s="988">
        <v>150</v>
      </c>
      <c r="E721" s="988">
        <v>138</v>
      </c>
      <c r="F721" s="989">
        <v>92</v>
      </c>
    </row>
    <row r="722" spans="1:6">
      <c r="A722" s="1498"/>
      <c r="B722" s="990"/>
      <c r="C722" s="987" t="s">
        <v>6</v>
      </c>
      <c r="D722" s="991" t="s">
        <v>67</v>
      </c>
      <c r="E722" s="991" t="s">
        <v>67</v>
      </c>
      <c r="F722" s="989">
        <v>100</v>
      </c>
    </row>
    <row r="723" spans="1:6">
      <c r="A723" s="1498"/>
      <c r="B723" s="990"/>
      <c r="C723" s="987" t="s">
        <v>7</v>
      </c>
      <c r="D723" s="988">
        <v>152</v>
      </c>
      <c r="E723" s="988">
        <v>140</v>
      </c>
      <c r="F723" s="989">
        <v>92.1</v>
      </c>
    </row>
    <row r="724" spans="1:6">
      <c r="A724" s="1498" t="s">
        <v>578</v>
      </c>
      <c r="B724" s="987" t="s">
        <v>3</v>
      </c>
      <c r="C724" s="987" t="s">
        <v>8</v>
      </c>
      <c r="D724" s="988">
        <v>21</v>
      </c>
      <c r="E724" s="988">
        <v>13</v>
      </c>
      <c r="F724" s="989">
        <v>61.9</v>
      </c>
    </row>
    <row r="725" spans="1:6">
      <c r="A725" s="1498"/>
      <c r="B725" s="990"/>
      <c r="C725" s="987" t="s">
        <v>6</v>
      </c>
      <c r="D725" s="988">
        <v>3</v>
      </c>
      <c r="E725" s="991" t="s">
        <v>67</v>
      </c>
      <c r="F725" s="989">
        <v>66.7</v>
      </c>
    </row>
    <row r="726" spans="1:6">
      <c r="A726" s="1498"/>
      <c r="B726" s="990"/>
      <c r="C726" s="987" t="s">
        <v>7</v>
      </c>
      <c r="D726" s="988">
        <v>24</v>
      </c>
      <c r="E726" s="988">
        <v>15</v>
      </c>
      <c r="F726" s="989">
        <v>62.5</v>
      </c>
    </row>
    <row r="727" spans="1:6">
      <c r="A727" s="1498"/>
      <c r="B727" s="987" t="s">
        <v>4</v>
      </c>
      <c r="C727" s="987" t="s">
        <v>8</v>
      </c>
      <c r="D727" s="988">
        <v>30</v>
      </c>
      <c r="E727" s="988">
        <v>14</v>
      </c>
      <c r="F727" s="989">
        <v>46.7</v>
      </c>
    </row>
    <row r="728" spans="1:6">
      <c r="A728" s="1498"/>
      <c r="B728" s="990"/>
      <c r="C728" s="987" t="s">
        <v>6</v>
      </c>
      <c r="D728" s="988">
        <v>9</v>
      </c>
      <c r="E728" s="991" t="s">
        <v>67</v>
      </c>
      <c r="F728" s="989">
        <v>11.1</v>
      </c>
    </row>
    <row r="729" spans="1:6">
      <c r="A729" s="1498"/>
      <c r="B729" s="990"/>
      <c r="C729" s="987" t="s">
        <v>7</v>
      </c>
      <c r="D729" s="988">
        <v>39</v>
      </c>
      <c r="E729" s="988">
        <v>15</v>
      </c>
      <c r="F729" s="989">
        <v>38.5</v>
      </c>
    </row>
    <row r="730" spans="1:6">
      <c r="A730" s="1498"/>
      <c r="B730" s="987" t="s">
        <v>7</v>
      </c>
      <c r="C730" s="987" t="s">
        <v>8</v>
      </c>
      <c r="D730" s="988">
        <v>51</v>
      </c>
      <c r="E730" s="988">
        <v>27</v>
      </c>
      <c r="F730" s="989">
        <v>52.9</v>
      </c>
    </row>
    <row r="731" spans="1:6">
      <c r="A731" s="1498"/>
      <c r="B731" s="990"/>
      <c r="C731" s="987" t="s">
        <v>6</v>
      </c>
      <c r="D731" s="988">
        <v>12</v>
      </c>
      <c r="E731" s="988">
        <v>3</v>
      </c>
      <c r="F731" s="989">
        <v>25</v>
      </c>
    </row>
    <row r="732" spans="1:6">
      <c r="A732" s="1498"/>
      <c r="B732" s="990"/>
      <c r="C732" s="987" t="s">
        <v>7</v>
      </c>
      <c r="D732" s="988">
        <v>63</v>
      </c>
      <c r="E732" s="988">
        <v>30</v>
      </c>
      <c r="F732" s="989">
        <v>47.6</v>
      </c>
    </row>
    <row r="733" spans="1:6">
      <c r="A733" s="1498" t="s">
        <v>577</v>
      </c>
      <c r="B733" s="987" t="s">
        <v>3</v>
      </c>
      <c r="C733" s="987" t="s">
        <v>8</v>
      </c>
      <c r="D733" s="988">
        <v>40</v>
      </c>
      <c r="E733" s="988">
        <v>30</v>
      </c>
      <c r="F733" s="989">
        <v>75</v>
      </c>
    </row>
    <row r="734" spans="1:6">
      <c r="A734" s="1498"/>
      <c r="B734" s="990"/>
      <c r="C734" s="987" t="s">
        <v>6</v>
      </c>
      <c r="D734" s="991" t="s">
        <v>67</v>
      </c>
      <c r="E734" s="991">
        <v>0</v>
      </c>
      <c r="F734" s="989">
        <v>0</v>
      </c>
    </row>
    <row r="735" spans="1:6">
      <c r="A735" s="1498"/>
      <c r="B735" s="990"/>
      <c r="C735" s="987" t="s">
        <v>7</v>
      </c>
      <c r="D735" s="991">
        <v>41</v>
      </c>
      <c r="E735" s="991">
        <v>30</v>
      </c>
      <c r="F735" s="989">
        <v>73.2</v>
      </c>
    </row>
    <row r="736" spans="1:6">
      <c r="A736" s="1498"/>
      <c r="B736" s="987" t="s">
        <v>4</v>
      </c>
      <c r="C736" s="987" t="s">
        <v>8</v>
      </c>
      <c r="D736" s="991">
        <v>15</v>
      </c>
      <c r="E736" s="991">
        <v>12</v>
      </c>
      <c r="F736" s="989">
        <v>80</v>
      </c>
    </row>
    <row r="737" spans="1:6">
      <c r="A737" s="1498"/>
      <c r="B737" s="990"/>
      <c r="C737" s="987" t="s">
        <v>6</v>
      </c>
      <c r="D737" s="991" t="s">
        <v>67</v>
      </c>
      <c r="E737" s="991" t="s">
        <v>67</v>
      </c>
      <c r="F737" s="989">
        <v>100</v>
      </c>
    </row>
    <row r="738" spans="1:6">
      <c r="A738" s="1498"/>
      <c r="B738" s="990"/>
      <c r="C738" s="987" t="s">
        <v>7</v>
      </c>
      <c r="D738" s="988">
        <v>16</v>
      </c>
      <c r="E738" s="988">
        <v>13</v>
      </c>
      <c r="F738" s="989">
        <v>81.3</v>
      </c>
    </row>
    <row r="739" spans="1:6">
      <c r="A739" s="1498"/>
      <c r="B739" s="987" t="s">
        <v>7</v>
      </c>
      <c r="C739" s="987" t="s">
        <v>8</v>
      </c>
      <c r="D739" s="988">
        <v>55</v>
      </c>
      <c r="E739" s="988">
        <v>42</v>
      </c>
      <c r="F739" s="989">
        <v>76.400000000000006</v>
      </c>
    </row>
    <row r="740" spans="1:6">
      <c r="A740" s="1498"/>
      <c r="B740" s="990"/>
      <c r="C740" s="987" t="s">
        <v>6</v>
      </c>
      <c r="D740" s="991" t="s">
        <v>67</v>
      </c>
      <c r="E740" s="991" t="s">
        <v>67</v>
      </c>
      <c r="F740" s="989">
        <v>50</v>
      </c>
    </row>
    <row r="741" spans="1:6">
      <c r="A741" s="1498"/>
      <c r="B741" s="990"/>
      <c r="C741" s="987" t="s">
        <v>7</v>
      </c>
      <c r="D741" s="988">
        <v>57</v>
      </c>
      <c r="E741" s="988">
        <v>43</v>
      </c>
      <c r="F741" s="989">
        <v>75.400000000000006</v>
      </c>
    </row>
    <row r="742" spans="1:6">
      <c r="A742" s="1498" t="s">
        <v>574</v>
      </c>
      <c r="B742" s="987" t="s">
        <v>3</v>
      </c>
      <c r="C742" s="987" t="s">
        <v>8</v>
      </c>
      <c r="D742" s="988">
        <v>40</v>
      </c>
      <c r="E742" s="988">
        <v>40</v>
      </c>
      <c r="F742" s="989">
        <v>100</v>
      </c>
    </row>
    <row r="743" spans="1:6">
      <c r="A743" s="1498"/>
      <c r="B743" s="990"/>
      <c r="C743" s="987" t="s">
        <v>6</v>
      </c>
      <c r="D743" s="991" t="s">
        <v>67</v>
      </c>
      <c r="E743" s="991" t="s">
        <v>67</v>
      </c>
      <c r="F743" s="989">
        <v>100</v>
      </c>
    </row>
    <row r="744" spans="1:6">
      <c r="A744" s="1498"/>
      <c r="B744" s="990"/>
      <c r="C744" s="987" t="s">
        <v>7</v>
      </c>
      <c r="D744" s="988">
        <v>41</v>
      </c>
      <c r="E744" s="988">
        <v>41</v>
      </c>
      <c r="F744" s="989">
        <v>100</v>
      </c>
    </row>
    <row r="745" spans="1:6">
      <c r="A745" s="1498"/>
      <c r="B745" s="987" t="s">
        <v>4</v>
      </c>
      <c r="C745" s="987" t="s">
        <v>8</v>
      </c>
      <c r="D745" s="988">
        <v>35</v>
      </c>
      <c r="E745" s="988">
        <v>35</v>
      </c>
      <c r="F745" s="989">
        <v>100</v>
      </c>
    </row>
    <row r="746" spans="1:6">
      <c r="A746" s="1498"/>
      <c r="B746" s="990"/>
      <c r="C746" s="987" t="s">
        <v>6</v>
      </c>
      <c r="D746" s="991" t="s">
        <v>67</v>
      </c>
      <c r="E746" s="991" t="s">
        <v>67</v>
      </c>
      <c r="F746" s="989">
        <v>100</v>
      </c>
    </row>
    <row r="747" spans="1:6">
      <c r="A747" s="1498"/>
      <c r="B747" s="990"/>
      <c r="C747" s="987" t="s">
        <v>7</v>
      </c>
      <c r="D747" s="988">
        <v>37</v>
      </c>
      <c r="E747" s="988">
        <v>37</v>
      </c>
      <c r="F747" s="989">
        <v>100</v>
      </c>
    </row>
    <row r="748" spans="1:6">
      <c r="A748" s="1498"/>
      <c r="B748" s="987" t="s">
        <v>7</v>
      </c>
      <c r="C748" s="987" t="s">
        <v>8</v>
      </c>
      <c r="D748" s="988">
        <v>75</v>
      </c>
      <c r="E748" s="988">
        <v>75</v>
      </c>
      <c r="F748" s="989">
        <v>100</v>
      </c>
    </row>
    <row r="749" spans="1:6">
      <c r="A749" s="1498"/>
      <c r="B749" s="990"/>
      <c r="C749" s="987" t="s">
        <v>6</v>
      </c>
      <c r="D749" s="988">
        <v>3</v>
      </c>
      <c r="E749" s="988">
        <v>3</v>
      </c>
      <c r="F749" s="989">
        <v>100</v>
      </c>
    </row>
    <row r="750" spans="1:6">
      <c r="A750" s="1498"/>
      <c r="B750" s="990"/>
      <c r="C750" s="987" t="s">
        <v>7</v>
      </c>
      <c r="D750" s="988">
        <v>78</v>
      </c>
      <c r="E750" s="988">
        <v>78</v>
      </c>
      <c r="F750" s="989">
        <v>100</v>
      </c>
    </row>
    <row r="751" spans="1:6">
      <c r="A751" s="1498" t="s">
        <v>573</v>
      </c>
      <c r="B751" s="987" t="s">
        <v>3</v>
      </c>
      <c r="C751" s="987" t="s">
        <v>8</v>
      </c>
      <c r="D751" s="988">
        <v>60</v>
      </c>
      <c r="E751" s="988">
        <v>60</v>
      </c>
      <c r="F751" s="989">
        <v>100</v>
      </c>
    </row>
    <row r="752" spans="1:6">
      <c r="A752" s="1498"/>
      <c r="B752" s="990"/>
      <c r="C752" s="987" t="s">
        <v>6</v>
      </c>
      <c r="D752" s="988">
        <v>5</v>
      </c>
      <c r="E752" s="988">
        <v>4</v>
      </c>
      <c r="F752" s="989">
        <v>80</v>
      </c>
    </row>
    <row r="753" spans="1:6">
      <c r="A753" s="1498"/>
      <c r="B753" s="990"/>
      <c r="C753" s="987" t="s">
        <v>7</v>
      </c>
      <c r="D753" s="988">
        <v>65</v>
      </c>
      <c r="E753" s="988">
        <v>64</v>
      </c>
      <c r="F753" s="989">
        <v>98.5</v>
      </c>
    </row>
    <row r="754" spans="1:6">
      <c r="A754" s="1498"/>
      <c r="B754" s="987" t="s">
        <v>4</v>
      </c>
      <c r="C754" s="987" t="s">
        <v>8</v>
      </c>
      <c r="D754" s="988">
        <v>58</v>
      </c>
      <c r="E754" s="988">
        <v>56</v>
      </c>
      <c r="F754" s="989">
        <v>96.6</v>
      </c>
    </row>
    <row r="755" spans="1:6">
      <c r="A755" s="1498"/>
      <c r="B755" s="990"/>
      <c r="C755" s="987" t="s">
        <v>6</v>
      </c>
      <c r="D755" s="991" t="s">
        <v>67</v>
      </c>
      <c r="E755" s="991" t="s">
        <v>67</v>
      </c>
      <c r="F755" s="989">
        <v>100</v>
      </c>
    </row>
    <row r="756" spans="1:6">
      <c r="A756" s="1498"/>
      <c r="B756" s="990"/>
      <c r="C756" s="987" t="s">
        <v>7</v>
      </c>
      <c r="D756" s="988">
        <v>60</v>
      </c>
      <c r="E756" s="988">
        <v>58</v>
      </c>
      <c r="F756" s="989">
        <v>96.7</v>
      </c>
    </row>
    <row r="757" spans="1:6">
      <c r="A757" s="1498"/>
      <c r="B757" s="987" t="s">
        <v>7</v>
      </c>
      <c r="C757" s="987" t="s">
        <v>8</v>
      </c>
      <c r="D757" s="988">
        <v>118</v>
      </c>
      <c r="E757" s="988">
        <v>116</v>
      </c>
      <c r="F757" s="989">
        <v>98.3</v>
      </c>
    </row>
    <row r="758" spans="1:6">
      <c r="A758" s="1498"/>
      <c r="B758" s="990"/>
      <c r="C758" s="987" t="s">
        <v>6</v>
      </c>
      <c r="D758" s="988">
        <v>7</v>
      </c>
      <c r="E758" s="988">
        <v>6</v>
      </c>
      <c r="F758" s="989">
        <v>85.7</v>
      </c>
    </row>
    <row r="759" spans="1:6">
      <c r="A759" s="1498"/>
      <c r="B759" s="990"/>
      <c r="C759" s="987" t="s">
        <v>7</v>
      </c>
      <c r="D759" s="988">
        <v>125</v>
      </c>
      <c r="E759" s="988">
        <v>122</v>
      </c>
      <c r="F759" s="989">
        <v>97.6</v>
      </c>
    </row>
    <row r="760" spans="1:6" ht="15">
      <c r="A760" s="1499" t="s">
        <v>1901</v>
      </c>
      <c r="B760" s="1499"/>
      <c r="C760" s="1499"/>
      <c r="D760" s="1499"/>
      <c r="E760" s="1499"/>
      <c r="F760" s="1499"/>
    </row>
    <row r="761" spans="1:6">
      <c r="A761" s="1498" t="s">
        <v>586</v>
      </c>
      <c r="B761" s="987" t="s">
        <v>3</v>
      </c>
      <c r="C761" s="987" t="s">
        <v>8</v>
      </c>
      <c r="D761" s="988">
        <v>613</v>
      </c>
      <c r="E761" s="988">
        <v>545</v>
      </c>
      <c r="F761" s="989">
        <v>88.9</v>
      </c>
    </row>
    <row r="762" spans="1:6">
      <c r="A762" s="1498"/>
      <c r="B762" s="990"/>
      <c r="C762" s="987" t="s">
        <v>6</v>
      </c>
      <c r="D762" s="988">
        <v>34</v>
      </c>
      <c r="E762" s="988">
        <v>27</v>
      </c>
      <c r="F762" s="989">
        <v>79.400000000000006</v>
      </c>
    </row>
    <row r="763" spans="1:6">
      <c r="A763" s="1498"/>
      <c r="B763" s="990"/>
      <c r="C763" s="987" t="s">
        <v>7</v>
      </c>
      <c r="D763" s="988">
        <v>647</v>
      </c>
      <c r="E763" s="988">
        <v>572</v>
      </c>
      <c r="F763" s="989">
        <v>88.4</v>
      </c>
    </row>
    <row r="764" spans="1:6">
      <c r="A764" s="1498"/>
      <c r="B764" s="987" t="s">
        <v>4</v>
      </c>
      <c r="C764" s="987" t="s">
        <v>8</v>
      </c>
      <c r="D764" s="988">
        <v>488</v>
      </c>
      <c r="E764" s="988">
        <v>453</v>
      </c>
      <c r="F764" s="989">
        <v>92.8</v>
      </c>
    </row>
    <row r="765" spans="1:6">
      <c r="A765" s="1498"/>
      <c r="B765" s="990"/>
      <c r="C765" s="987" t="s">
        <v>6</v>
      </c>
      <c r="D765" s="988">
        <v>21</v>
      </c>
      <c r="E765" s="988">
        <v>16</v>
      </c>
      <c r="F765" s="989">
        <v>76.2</v>
      </c>
    </row>
    <row r="766" spans="1:6">
      <c r="A766" s="1498"/>
      <c r="B766" s="990"/>
      <c r="C766" s="987" t="s">
        <v>7</v>
      </c>
      <c r="D766" s="988">
        <v>509</v>
      </c>
      <c r="E766" s="988">
        <v>469</v>
      </c>
      <c r="F766" s="989">
        <v>92.1</v>
      </c>
    </row>
    <row r="767" spans="1:6">
      <c r="A767" s="1498"/>
      <c r="B767" s="987" t="s">
        <v>7</v>
      </c>
      <c r="C767" s="987" t="s">
        <v>8</v>
      </c>
      <c r="D767" s="988">
        <v>1101</v>
      </c>
      <c r="E767" s="988">
        <v>998</v>
      </c>
      <c r="F767" s="989">
        <v>90.6</v>
      </c>
    </row>
    <row r="768" spans="1:6">
      <c r="A768" s="1498"/>
      <c r="B768" s="990"/>
      <c r="C768" s="987" t="s">
        <v>6</v>
      </c>
      <c r="D768" s="988">
        <v>55</v>
      </c>
      <c r="E768" s="988">
        <v>43</v>
      </c>
      <c r="F768" s="989">
        <v>78.2</v>
      </c>
    </row>
    <row r="769" spans="1:6">
      <c r="A769" s="1498"/>
      <c r="B769" s="990"/>
      <c r="C769" s="987" t="s">
        <v>7</v>
      </c>
      <c r="D769" s="988">
        <v>1156</v>
      </c>
      <c r="E769" s="988">
        <v>1041</v>
      </c>
      <c r="F769" s="989">
        <v>90.1</v>
      </c>
    </row>
    <row r="770" spans="1:6">
      <c r="A770" s="1498" t="s">
        <v>585</v>
      </c>
      <c r="B770" s="987" t="s">
        <v>3</v>
      </c>
      <c r="C770" s="987" t="s">
        <v>8</v>
      </c>
      <c r="D770" s="988">
        <v>102</v>
      </c>
      <c r="E770" s="988">
        <v>59</v>
      </c>
      <c r="F770" s="989">
        <v>57.8</v>
      </c>
    </row>
    <row r="771" spans="1:6">
      <c r="A771" s="1498"/>
      <c r="B771" s="990"/>
      <c r="C771" s="987" t="s">
        <v>6</v>
      </c>
      <c r="D771" s="988">
        <v>3</v>
      </c>
      <c r="E771" s="991" t="s">
        <v>67</v>
      </c>
      <c r="F771" s="989">
        <v>33.299999999999997</v>
      </c>
    </row>
    <row r="772" spans="1:6">
      <c r="A772" s="1498"/>
      <c r="B772" s="990"/>
      <c r="C772" s="987" t="s">
        <v>7</v>
      </c>
      <c r="D772" s="988">
        <v>105</v>
      </c>
      <c r="E772" s="988">
        <v>60</v>
      </c>
      <c r="F772" s="989">
        <v>57.1</v>
      </c>
    </row>
    <row r="773" spans="1:6">
      <c r="A773" s="1498"/>
      <c r="B773" s="987" t="s">
        <v>4</v>
      </c>
      <c r="C773" s="987" t="s">
        <v>8</v>
      </c>
      <c r="D773" s="988">
        <v>17</v>
      </c>
      <c r="E773" s="988">
        <v>4</v>
      </c>
      <c r="F773" s="989">
        <v>23.5</v>
      </c>
    </row>
    <row r="774" spans="1:6">
      <c r="A774" s="1498"/>
      <c r="B774" s="990"/>
      <c r="C774" s="987" t="s">
        <v>6</v>
      </c>
      <c r="D774" s="988" t="s">
        <v>124</v>
      </c>
      <c r="E774" s="988" t="s">
        <v>124</v>
      </c>
      <c r="F774" s="989" t="s">
        <v>124</v>
      </c>
    </row>
    <row r="775" spans="1:6">
      <c r="A775" s="1498"/>
      <c r="B775" s="990"/>
      <c r="C775" s="987" t="s">
        <v>7</v>
      </c>
      <c r="D775" s="988">
        <v>17</v>
      </c>
      <c r="E775" s="988">
        <v>4</v>
      </c>
      <c r="F775" s="989">
        <v>23.5</v>
      </c>
    </row>
    <row r="776" spans="1:6">
      <c r="A776" s="1498"/>
      <c r="B776" s="987" t="s">
        <v>7</v>
      </c>
      <c r="C776" s="987" t="s">
        <v>8</v>
      </c>
      <c r="D776" s="988">
        <v>119</v>
      </c>
      <c r="E776" s="988">
        <v>63</v>
      </c>
      <c r="F776" s="989">
        <v>52.9</v>
      </c>
    </row>
    <row r="777" spans="1:6">
      <c r="A777" s="1498"/>
      <c r="B777" s="990"/>
      <c r="C777" s="987" t="s">
        <v>6</v>
      </c>
      <c r="D777" s="988">
        <v>3</v>
      </c>
      <c r="E777" s="991" t="s">
        <v>67</v>
      </c>
      <c r="F777" s="989">
        <v>33.299999999999997</v>
      </c>
    </row>
    <row r="778" spans="1:6">
      <c r="A778" s="1498"/>
      <c r="B778" s="990"/>
      <c r="C778" s="987" t="s">
        <v>7</v>
      </c>
      <c r="D778" s="988">
        <v>122</v>
      </c>
      <c r="E778" s="991">
        <v>64</v>
      </c>
      <c r="F778" s="989">
        <v>52.5</v>
      </c>
    </row>
    <row r="779" spans="1:6">
      <c r="A779" s="1498" t="s">
        <v>583</v>
      </c>
      <c r="B779" s="987" t="s">
        <v>3</v>
      </c>
      <c r="C779" s="987" t="s">
        <v>8</v>
      </c>
      <c r="D779" s="988">
        <v>55</v>
      </c>
      <c r="E779" s="991">
        <v>5</v>
      </c>
      <c r="F779" s="989">
        <v>9.1</v>
      </c>
    </row>
    <row r="780" spans="1:6">
      <c r="A780" s="1498"/>
      <c r="B780" s="990"/>
      <c r="C780" s="987" t="s">
        <v>6</v>
      </c>
      <c r="D780" s="988">
        <v>10</v>
      </c>
      <c r="E780" s="991" t="s">
        <v>67</v>
      </c>
      <c r="F780" s="989">
        <v>20</v>
      </c>
    </row>
    <row r="781" spans="1:6">
      <c r="A781" s="1498"/>
      <c r="B781" s="990"/>
      <c r="C781" s="987" t="s">
        <v>7</v>
      </c>
      <c r="D781" s="988">
        <v>65</v>
      </c>
      <c r="E781" s="991">
        <v>7</v>
      </c>
      <c r="F781" s="989">
        <v>10.8</v>
      </c>
    </row>
    <row r="782" spans="1:6">
      <c r="A782" s="1498"/>
      <c r="B782" s="987" t="s">
        <v>4</v>
      </c>
      <c r="C782" s="987" t="s">
        <v>8</v>
      </c>
      <c r="D782" s="988">
        <v>23</v>
      </c>
      <c r="E782" s="991" t="s">
        <v>67</v>
      </c>
      <c r="F782" s="989">
        <v>8.6999999999999993</v>
      </c>
    </row>
    <row r="783" spans="1:6">
      <c r="A783" s="1498"/>
      <c r="B783" s="990"/>
      <c r="C783" s="987" t="s">
        <v>6</v>
      </c>
      <c r="D783" s="988">
        <v>4</v>
      </c>
      <c r="E783" s="991">
        <v>0</v>
      </c>
      <c r="F783" s="989">
        <v>0</v>
      </c>
    </row>
    <row r="784" spans="1:6">
      <c r="A784" s="1498"/>
      <c r="B784" s="990"/>
      <c r="C784" s="987" t="s">
        <v>7</v>
      </c>
      <c r="D784" s="988">
        <v>27</v>
      </c>
      <c r="E784" s="991" t="s">
        <v>67</v>
      </c>
      <c r="F784" s="989">
        <v>7.4</v>
      </c>
    </row>
    <row r="785" spans="1:6">
      <c r="A785" s="1498"/>
      <c r="B785" s="987" t="s">
        <v>7</v>
      </c>
      <c r="C785" s="987" t="s">
        <v>8</v>
      </c>
      <c r="D785" s="988">
        <v>78</v>
      </c>
      <c r="E785" s="991">
        <v>7</v>
      </c>
      <c r="F785" s="989">
        <v>9</v>
      </c>
    </row>
    <row r="786" spans="1:6">
      <c r="A786" s="1498"/>
      <c r="B786" s="990"/>
      <c r="C786" s="987" t="s">
        <v>6</v>
      </c>
      <c r="D786" s="988">
        <v>14</v>
      </c>
      <c r="E786" s="991" t="s">
        <v>67</v>
      </c>
      <c r="F786" s="989">
        <v>14.3</v>
      </c>
    </row>
    <row r="787" spans="1:6">
      <c r="A787" s="1498"/>
      <c r="B787" s="990"/>
      <c r="C787" s="987" t="s">
        <v>7</v>
      </c>
      <c r="D787" s="988">
        <v>92</v>
      </c>
      <c r="E787" s="991">
        <v>9</v>
      </c>
      <c r="F787" s="989">
        <v>9.8000000000000007</v>
      </c>
    </row>
    <row r="788" spans="1:6">
      <c r="A788" s="1498" t="s">
        <v>582</v>
      </c>
      <c r="B788" s="987" t="s">
        <v>3</v>
      </c>
      <c r="C788" s="987" t="s">
        <v>8</v>
      </c>
      <c r="D788" s="988">
        <v>4</v>
      </c>
      <c r="E788" s="991" t="s">
        <v>67</v>
      </c>
      <c r="F788" s="989">
        <v>50</v>
      </c>
    </row>
    <row r="789" spans="1:6">
      <c r="A789" s="1498"/>
      <c r="B789" s="990"/>
      <c r="C789" s="987" t="s">
        <v>6</v>
      </c>
      <c r="D789" s="988" t="s">
        <v>124</v>
      </c>
      <c r="E789" s="988" t="s">
        <v>124</v>
      </c>
      <c r="F789" s="989" t="s">
        <v>124</v>
      </c>
    </row>
    <row r="790" spans="1:6">
      <c r="A790" s="1498"/>
      <c r="B790" s="990"/>
      <c r="C790" s="987" t="s">
        <v>7</v>
      </c>
      <c r="D790" s="988">
        <v>4</v>
      </c>
      <c r="E790" s="991" t="s">
        <v>67</v>
      </c>
      <c r="F790" s="989">
        <v>50</v>
      </c>
    </row>
    <row r="791" spans="1:6">
      <c r="A791" s="1498"/>
      <c r="B791" s="987" t="s">
        <v>4</v>
      </c>
      <c r="C791" s="987" t="s">
        <v>8</v>
      </c>
      <c r="D791" s="988">
        <v>13</v>
      </c>
      <c r="E791" s="988">
        <v>4</v>
      </c>
      <c r="F791" s="989">
        <v>30.8</v>
      </c>
    </row>
    <row r="792" spans="1:6">
      <c r="A792" s="1498"/>
      <c r="B792" s="990"/>
      <c r="C792" s="987" t="s">
        <v>6</v>
      </c>
      <c r="D792" s="988">
        <v>7</v>
      </c>
      <c r="E792" s="988">
        <v>6</v>
      </c>
      <c r="F792" s="989">
        <v>85.7</v>
      </c>
    </row>
    <row r="793" spans="1:6">
      <c r="A793" s="1498"/>
      <c r="B793" s="990"/>
      <c r="C793" s="987" t="s">
        <v>7</v>
      </c>
      <c r="D793" s="988">
        <v>20</v>
      </c>
      <c r="E793" s="988">
        <v>10</v>
      </c>
      <c r="F793" s="989">
        <v>50</v>
      </c>
    </row>
    <row r="794" spans="1:6">
      <c r="A794" s="1498"/>
      <c r="B794" s="987" t="s">
        <v>7</v>
      </c>
      <c r="C794" s="987" t="s">
        <v>8</v>
      </c>
      <c r="D794" s="988">
        <v>17</v>
      </c>
      <c r="E794" s="988">
        <v>6</v>
      </c>
      <c r="F794" s="989">
        <v>35.299999999999997</v>
      </c>
    </row>
    <row r="795" spans="1:6">
      <c r="A795" s="1498"/>
      <c r="B795" s="990"/>
      <c r="C795" s="987" t="s">
        <v>6</v>
      </c>
      <c r="D795" s="988">
        <v>7</v>
      </c>
      <c r="E795" s="988">
        <v>6</v>
      </c>
      <c r="F795" s="989">
        <v>85.7</v>
      </c>
    </row>
    <row r="796" spans="1:6">
      <c r="A796" s="1498"/>
      <c r="B796" s="990"/>
      <c r="C796" s="987" t="s">
        <v>7</v>
      </c>
      <c r="D796" s="988">
        <v>24</v>
      </c>
      <c r="E796" s="988">
        <v>12</v>
      </c>
      <c r="F796" s="989">
        <v>50</v>
      </c>
    </row>
    <row r="797" spans="1:6">
      <c r="A797" s="1498" t="s">
        <v>581</v>
      </c>
      <c r="B797" s="987" t="s">
        <v>3</v>
      </c>
      <c r="C797" s="987" t="s">
        <v>8</v>
      </c>
      <c r="D797" s="988">
        <v>240</v>
      </c>
      <c r="E797" s="988">
        <v>182</v>
      </c>
      <c r="F797" s="989">
        <v>75.8</v>
      </c>
    </row>
    <row r="798" spans="1:6">
      <c r="A798" s="1498"/>
      <c r="B798" s="990"/>
      <c r="C798" s="987" t="s">
        <v>6</v>
      </c>
      <c r="D798" s="988">
        <v>8</v>
      </c>
      <c r="E798" s="988">
        <v>5</v>
      </c>
      <c r="F798" s="989">
        <v>62.5</v>
      </c>
    </row>
    <row r="799" spans="1:6">
      <c r="A799" s="1498"/>
      <c r="B799" s="990"/>
      <c r="C799" s="987" t="s">
        <v>7</v>
      </c>
      <c r="D799" s="988">
        <v>248</v>
      </c>
      <c r="E799" s="988">
        <v>187</v>
      </c>
      <c r="F799" s="989">
        <v>75.400000000000006</v>
      </c>
    </row>
    <row r="800" spans="1:6">
      <c r="A800" s="1498"/>
      <c r="B800" s="987" t="s">
        <v>4</v>
      </c>
      <c r="C800" s="987" t="s">
        <v>8</v>
      </c>
      <c r="D800" s="988">
        <v>176</v>
      </c>
      <c r="E800" s="988">
        <v>155</v>
      </c>
      <c r="F800" s="989">
        <v>88.1</v>
      </c>
    </row>
    <row r="801" spans="1:6">
      <c r="A801" s="1498"/>
      <c r="B801" s="990"/>
      <c r="C801" s="987" t="s">
        <v>6</v>
      </c>
      <c r="D801" s="988">
        <v>23</v>
      </c>
      <c r="E801" s="988">
        <v>20</v>
      </c>
      <c r="F801" s="989">
        <v>87</v>
      </c>
    </row>
    <row r="802" spans="1:6">
      <c r="A802" s="1498"/>
      <c r="B802" s="990"/>
      <c r="C802" s="987" t="s">
        <v>7</v>
      </c>
      <c r="D802" s="988">
        <v>199</v>
      </c>
      <c r="E802" s="988">
        <v>175</v>
      </c>
      <c r="F802" s="989">
        <v>87.9</v>
      </c>
    </row>
    <row r="803" spans="1:6">
      <c r="A803" s="1498"/>
      <c r="B803" s="987" t="s">
        <v>7</v>
      </c>
      <c r="C803" s="987" t="s">
        <v>8</v>
      </c>
      <c r="D803" s="988">
        <v>416</v>
      </c>
      <c r="E803" s="988">
        <v>337</v>
      </c>
      <c r="F803" s="989">
        <v>81</v>
      </c>
    </row>
    <row r="804" spans="1:6">
      <c r="A804" s="1498"/>
      <c r="B804" s="990"/>
      <c r="C804" s="987" t="s">
        <v>6</v>
      </c>
      <c r="D804" s="988">
        <v>31</v>
      </c>
      <c r="E804" s="988">
        <v>25</v>
      </c>
      <c r="F804" s="989">
        <v>80.599999999999994</v>
      </c>
    </row>
    <row r="805" spans="1:6">
      <c r="A805" s="1498"/>
      <c r="B805" s="990"/>
      <c r="C805" s="987" t="s">
        <v>7</v>
      </c>
      <c r="D805" s="988">
        <v>447</v>
      </c>
      <c r="E805" s="988">
        <v>362</v>
      </c>
      <c r="F805" s="989">
        <v>81</v>
      </c>
    </row>
    <row r="806" spans="1:6">
      <c r="A806" s="1498" t="s">
        <v>580</v>
      </c>
      <c r="B806" s="987" t="s">
        <v>3</v>
      </c>
      <c r="C806" s="987" t="s">
        <v>8</v>
      </c>
      <c r="D806" s="988">
        <v>9</v>
      </c>
      <c r="E806" s="988">
        <v>9</v>
      </c>
      <c r="F806" s="989">
        <v>100</v>
      </c>
    </row>
    <row r="807" spans="1:6">
      <c r="A807" s="1498"/>
      <c r="B807" s="990"/>
      <c r="C807" s="987" t="s">
        <v>6</v>
      </c>
      <c r="D807" s="988" t="s">
        <v>124</v>
      </c>
      <c r="E807" s="988" t="s">
        <v>124</v>
      </c>
      <c r="F807" s="989" t="s">
        <v>124</v>
      </c>
    </row>
    <row r="808" spans="1:6">
      <c r="A808" s="1498"/>
      <c r="B808" s="990"/>
      <c r="C808" s="987" t="s">
        <v>7</v>
      </c>
      <c r="D808" s="988">
        <v>9</v>
      </c>
      <c r="E808" s="988">
        <v>9</v>
      </c>
      <c r="F808" s="989">
        <v>100</v>
      </c>
    </row>
    <row r="809" spans="1:6">
      <c r="A809" s="1498"/>
      <c r="B809" s="987" t="s">
        <v>4</v>
      </c>
      <c r="C809" s="987" t="s">
        <v>8</v>
      </c>
      <c r="D809" s="988">
        <v>147</v>
      </c>
      <c r="E809" s="988">
        <v>130</v>
      </c>
      <c r="F809" s="989">
        <v>88.4</v>
      </c>
    </row>
    <row r="810" spans="1:6">
      <c r="A810" s="1498"/>
      <c r="B810" s="990"/>
      <c r="C810" s="987" t="s">
        <v>6</v>
      </c>
      <c r="D810" s="988">
        <v>4</v>
      </c>
      <c r="E810" s="988">
        <v>4</v>
      </c>
      <c r="F810" s="989">
        <v>100</v>
      </c>
    </row>
    <row r="811" spans="1:6">
      <c r="A811" s="1498"/>
      <c r="B811" s="990"/>
      <c r="C811" s="987" t="s">
        <v>7</v>
      </c>
      <c r="D811" s="988">
        <v>151</v>
      </c>
      <c r="E811" s="988">
        <v>134</v>
      </c>
      <c r="F811" s="989">
        <v>88.7</v>
      </c>
    </row>
    <row r="812" spans="1:6">
      <c r="A812" s="1498"/>
      <c r="B812" s="987" t="s">
        <v>7</v>
      </c>
      <c r="C812" s="987" t="s">
        <v>8</v>
      </c>
      <c r="D812" s="988">
        <v>156</v>
      </c>
      <c r="E812" s="988">
        <v>139</v>
      </c>
      <c r="F812" s="989">
        <v>89.1</v>
      </c>
    </row>
    <row r="813" spans="1:6">
      <c r="A813" s="1498"/>
      <c r="B813" s="990"/>
      <c r="C813" s="987" t="s">
        <v>6</v>
      </c>
      <c r="D813" s="988">
        <v>4</v>
      </c>
      <c r="E813" s="988">
        <v>4</v>
      </c>
      <c r="F813" s="989">
        <v>100</v>
      </c>
    </row>
    <row r="814" spans="1:6">
      <c r="A814" s="1498"/>
      <c r="B814" s="990"/>
      <c r="C814" s="987" t="s">
        <v>7</v>
      </c>
      <c r="D814" s="988">
        <v>160</v>
      </c>
      <c r="E814" s="988">
        <v>143</v>
      </c>
      <c r="F814" s="989">
        <v>89.4</v>
      </c>
    </row>
    <row r="815" spans="1:6">
      <c r="A815" s="1498" t="s">
        <v>578</v>
      </c>
      <c r="B815" s="987" t="s">
        <v>3</v>
      </c>
      <c r="C815" s="987" t="s">
        <v>8</v>
      </c>
      <c r="D815" s="988">
        <v>8</v>
      </c>
      <c r="E815" s="988">
        <v>8</v>
      </c>
      <c r="F815" s="989">
        <v>100</v>
      </c>
    </row>
    <row r="816" spans="1:6">
      <c r="A816" s="1498"/>
      <c r="B816" s="990"/>
      <c r="C816" s="987" t="s">
        <v>6</v>
      </c>
      <c r="D816" s="991" t="s">
        <v>67</v>
      </c>
      <c r="E816" s="988">
        <v>0</v>
      </c>
      <c r="F816" s="989">
        <v>0</v>
      </c>
    </row>
    <row r="817" spans="1:6">
      <c r="A817" s="1498"/>
      <c r="B817" s="990"/>
      <c r="C817" s="987" t="s">
        <v>7</v>
      </c>
      <c r="D817" s="988">
        <v>10</v>
      </c>
      <c r="E817" s="988">
        <v>8</v>
      </c>
      <c r="F817" s="989">
        <v>80</v>
      </c>
    </row>
    <row r="818" spans="1:6">
      <c r="A818" s="1498"/>
      <c r="B818" s="987" t="s">
        <v>4</v>
      </c>
      <c r="C818" s="987" t="s">
        <v>8</v>
      </c>
      <c r="D818" s="988">
        <v>16</v>
      </c>
      <c r="E818" s="988">
        <v>14</v>
      </c>
      <c r="F818" s="989">
        <v>87.5</v>
      </c>
    </row>
    <row r="819" spans="1:6">
      <c r="A819" s="1498"/>
      <c r="B819" s="990"/>
      <c r="C819" s="987" t="s">
        <v>6</v>
      </c>
      <c r="D819" s="988">
        <v>4</v>
      </c>
      <c r="E819" s="991" t="s">
        <v>67</v>
      </c>
      <c r="F819" s="989">
        <v>50</v>
      </c>
    </row>
    <row r="820" spans="1:6">
      <c r="A820" s="1498"/>
      <c r="B820" s="990"/>
      <c r="C820" s="987" t="s">
        <v>7</v>
      </c>
      <c r="D820" s="988">
        <v>20</v>
      </c>
      <c r="E820" s="991">
        <v>16</v>
      </c>
      <c r="F820" s="989">
        <v>80</v>
      </c>
    </row>
    <row r="821" spans="1:6">
      <c r="A821" s="1498"/>
      <c r="B821" s="987" t="s">
        <v>7</v>
      </c>
      <c r="C821" s="987" t="s">
        <v>8</v>
      </c>
      <c r="D821" s="988">
        <v>24</v>
      </c>
      <c r="E821" s="991">
        <v>22</v>
      </c>
      <c r="F821" s="989">
        <v>91.7</v>
      </c>
    </row>
    <row r="822" spans="1:6">
      <c r="A822" s="1498"/>
      <c r="B822" s="990"/>
      <c r="C822" s="987" t="s">
        <v>6</v>
      </c>
      <c r="D822" s="988">
        <v>6</v>
      </c>
      <c r="E822" s="991" t="s">
        <v>67</v>
      </c>
      <c r="F822" s="989">
        <v>33.299999999999997</v>
      </c>
    </row>
    <row r="823" spans="1:6">
      <c r="A823" s="1498"/>
      <c r="B823" s="990"/>
      <c r="C823" s="987" t="s">
        <v>7</v>
      </c>
      <c r="D823" s="988">
        <v>30</v>
      </c>
      <c r="E823" s="991">
        <v>24</v>
      </c>
      <c r="F823" s="989">
        <v>80</v>
      </c>
    </row>
    <row r="824" spans="1:6">
      <c r="A824" s="1498" t="s">
        <v>577</v>
      </c>
      <c r="B824" s="987" t="s">
        <v>3</v>
      </c>
      <c r="C824" s="987" t="s">
        <v>8</v>
      </c>
      <c r="D824" s="988">
        <v>27</v>
      </c>
      <c r="E824" s="988">
        <v>20</v>
      </c>
      <c r="F824" s="989">
        <v>74.099999999999994</v>
      </c>
    </row>
    <row r="825" spans="1:6">
      <c r="A825" s="1498"/>
      <c r="B825" s="990"/>
      <c r="C825" s="987" t="s">
        <v>6</v>
      </c>
      <c r="D825" s="988" t="s">
        <v>124</v>
      </c>
      <c r="E825" s="988" t="s">
        <v>124</v>
      </c>
      <c r="F825" s="989" t="s">
        <v>124</v>
      </c>
    </row>
    <row r="826" spans="1:6">
      <c r="A826" s="1498"/>
      <c r="B826" s="990"/>
      <c r="C826" s="987" t="s">
        <v>7</v>
      </c>
      <c r="D826" s="988">
        <v>27</v>
      </c>
      <c r="E826" s="988">
        <v>20</v>
      </c>
      <c r="F826" s="989">
        <v>74.099999999999994</v>
      </c>
    </row>
    <row r="827" spans="1:6">
      <c r="A827" s="1498"/>
      <c r="B827" s="987" t="s">
        <v>4</v>
      </c>
      <c r="C827" s="987" t="s">
        <v>8</v>
      </c>
      <c r="D827" s="988">
        <v>7</v>
      </c>
      <c r="E827" s="988">
        <v>6</v>
      </c>
      <c r="F827" s="989">
        <v>85.7</v>
      </c>
    </row>
    <row r="828" spans="1:6">
      <c r="A828" s="1498"/>
      <c r="B828" s="990"/>
      <c r="C828" s="987" t="s">
        <v>6</v>
      </c>
      <c r="D828" s="988" t="s">
        <v>124</v>
      </c>
      <c r="E828" s="988" t="s">
        <v>124</v>
      </c>
      <c r="F828" s="989" t="s">
        <v>124</v>
      </c>
    </row>
    <row r="829" spans="1:6">
      <c r="A829" s="1498"/>
      <c r="B829" s="990"/>
      <c r="C829" s="987" t="s">
        <v>7</v>
      </c>
      <c r="D829" s="988">
        <v>7</v>
      </c>
      <c r="E829" s="988">
        <v>6</v>
      </c>
      <c r="F829" s="989">
        <v>85.7</v>
      </c>
    </row>
    <row r="830" spans="1:6">
      <c r="A830" s="1498"/>
      <c r="B830" s="987" t="s">
        <v>7</v>
      </c>
      <c r="C830" s="987" t="s">
        <v>8</v>
      </c>
      <c r="D830" s="988">
        <v>34</v>
      </c>
      <c r="E830" s="988">
        <v>26</v>
      </c>
      <c r="F830" s="989">
        <v>76.5</v>
      </c>
    </row>
    <row r="831" spans="1:6">
      <c r="A831" s="1498"/>
      <c r="B831" s="990"/>
      <c r="C831" s="987" t="s">
        <v>6</v>
      </c>
      <c r="D831" s="988" t="s">
        <v>124</v>
      </c>
      <c r="E831" s="988" t="s">
        <v>124</v>
      </c>
      <c r="F831" s="989" t="s">
        <v>124</v>
      </c>
    </row>
    <row r="832" spans="1:6">
      <c r="A832" s="1498"/>
      <c r="B832" s="990"/>
      <c r="C832" s="987" t="s">
        <v>7</v>
      </c>
      <c r="D832" s="988">
        <v>34</v>
      </c>
      <c r="E832" s="988">
        <v>26</v>
      </c>
      <c r="F832" s="989">
        <v>76.5</v>
      </c>
    </row>
    <row r="833" spans="1:6">
      <c r="A833" s="1496" t="s">
        <v>574</v>
      </c>
      <c r="B833" s="987" t="s">
        <v>3</v>
      </c>
      <c r="C833" s="987" t="s">
        <v>8</v>
      </c>
      <c r="D833" s="988">
        <v>69</v>
      </c>
      <c r="E833" s="988">
        <v>60</v>
      </c>
      <c r="F833" s="989">
        <v>87</v>
      </c>
    </row>
    <row r="834" spans="1:6">
      <c r="A834" s="1496"/>
      <c r="B834" s="990"/>
      <c r="C834" s="987" t="s">
        <v>6</v>
      </c>
      <c r="D834" s="991" t="s">
        <v>67</v>
      </c>
      <c r="E834" s="991" t="s">
        <v>67</v>
      </c>
      <c r="F834" s="989">
        <v>100</v>
      </c>
    </row>
    <row r="835" spans="1:6">
      <c r="A835" s="1496"/>
      <c r="B835" s="990"/>
      <c r="C835" s="987" t="s">
        <v>7</v>
      </c>
      <c r="D835" s="988">
        <v>70</v>
      </c>
      <c r="E835" s="988">
        <v>61</v>
      </c>
      <c r="F835" s="989">
        <v>87.1</v>
      </c>
    </row>
    <row r="836" spans="1:6">
      <c r="A836" s="1496"/>
      <c r="B836" s="987" t="s">
        <v>4</v>
      </c>
      <c r="C836" s="987" t="s">
        <v>8</v>
      </c>
      <c r="D836" s="988">
        <v>44</v>
      </c>
      <c r="E836" s="988">
        <v>35</v>
      </c>
      <c r="F836" s="989">
        <v>79.5</v>
      </c>
    </row>
    <row r="837" spans="1:6">
      <c r="A837" s="1496"/>
      <c r="B837" s="990"/>
      <c r="C837" s="987" t="s">
        <v>6</v>
      </c>
      <c r="D837" s="988">
        <v>3</v>
      </c>
      <c r="E837" s="991" t="s">
        <v>67</v>
      </c>
      <c r="F837" s="989">
        <v>66.7</v>
      </c>
    </row>
    <row r="838" spans="1:6">
      <c r="A838" s="1496"/>
      <c r="B838" s="990"/>
      <c r="C838" s="987" t="s">
        <v>7</v>
      </c>
      <c r="D838" s="988">
        <v>47</v>
      </c>
      <c r="E838" s="988">
        <v>37</v>
      </c>
      <c r="F838" s="989">
        <v>78.7</v>
      </c>
    </row>
    <row r="839" spans="1:6">
      <c r="A839" s="1496"/>
      <c r="B839" s="987" t="s">
        <v>7</v>
      </c>
      <c r="C839" s="987" t="s">
        <v>8</v>
      </c>
      <c r="D839" s="988">
        <v>113</v>
      </c>
      <c r="E839" s="988">
        <v>95</v>
      </c>
      <c r="F839" s="989">
        <v>84.1</v>
      </c>
    </row>
    <row r="840" spans="1:6">
      <c r="A840" s="1496"/>
      <c r="B840" s="990"/>
      <c r="C840" s="987" t="s">
        <v>6</v>
      </c>
      <c r="D840" s="988">
        <v>4</v>
      </c>
      <c r="E840" s="988">
        <v>3</v>
      </c>
      <c r="F840" s="989">
        <v>75</v>
      </c>
    </row>
    <row r="841" spans="1:6">
      <c r="A841" s="1496"/>
      <c r="B841" s="990"/>
      <c r="C841" s="987" t="s">
        <v>7</v>
      </c>
      <c r="D841" s="988">
        <v>117</v>
      </c>
      <c r="E841" s="988">
        <v>98</v>
      </c>
      <c r="F841" s="989">
        <v>83.8</v>
      </c>
    </row>
    <row r="842" spans="1:6">
      <c r="A842" s="1496" t="s">
        <v>573</v>
      </c>
      <c r="B842" s="987" t="s">
        <v>3</v>
      </c>
      <c r="C842" s="987" t="s">
        <v>8</v>
      </c>
      <c r="D842" s="988">
        <v>78</v>
      </c>
      <c r="E842" s="988">
        <v>78</v>
      </c>
      <c r="F842" s="989">
        <v>100</v>
      </c>
    </row>
    <row r="843" spans="1:6">
      <c r="A843" s="1496"/>
      <c r="B843" s="990"/>
      <c r="C843" s="987" t="s">
        <v>6</v>
      </c>
      <c r="D843" s="991" t="s">
        <v>67</v>
      </c>
      <c r="E843" s="991" t="s">
        <v>67</v>
      </c>
      <c r="F843" s="989">
        <v>100</v>
      </c>
    </row>
    <row r="844" spans="1:6">
      <c r="A844" s="1496"/>
      <c r="B844" s="990"/>
      <c r="C844" s="987" t="s">
        <v>7</v>
      </c>
      <c r="D844" s="988">
        <v>80</v>
      </c>
      <c r="E844" s="988">
        <v>80</v>
      </c>
      <c r="F844" s="989">
        <v>100</v>
      </c>
    </row>
    <row r="845" spans="1:6">
      <c r="A845" s="1496"/>
      <c r="B845" s="987" t="s">
        <v>4</v>
      </c>
      <c r="C845" s="987" t="s">
        <v>8</v>
      </c>
      <c r="D845" s="988">
        <v>68</v>
      </c>
      <c r="E845" s="988">
        <v>63</v>
      </c>
      <c r="F845" s="989">
        <v>92.6</v>
      </c>
    </row>
    <row r="846" spans="1:6">
      <c r="A846" s="1496"/>
      <c r="B846" s="990"/>
      <c r="C846" s="987" t="s">
        <v>6</v>
      </c>
      <c r="D846" s="991" t="s">
        <v>67</v>
      </c>
      <c r="E846" s="991" t="s">
        <v>67</v>
      </c>
      <c r="F846" s="989">
        <v>100</v>
      </c>
    </row>
    <row r="847" spans="1:6">
      <c r="A847" s="1496"/>
      <c r="B847" s="990"/>
      <c r="C847" s="987" t="s">
        <v>7</v>
      </c>
      <c r="D847" s="988">
        <v>69</v>
      </c>
      <c r="E847" s="988">
        <v>64</v>
      </c>
      <c r="F847" s="989">
        <v>92.8</v>
      </c>
    </row>
    <row r="848" spans="1:6">
      <c r="A848" s="1496"/>
      <c r="B848" s="987" t="s">
        <v>7</v>
      </c>
      <c r="C848" s="987" t="s">
        <v>8</v>
      </c>
      <c r="D848" s="988">
        <v>146</v>
      </c>
      <c r="E848" s="988">
        <v>141</v>
      </c>
      <c r="F848" s="989">
        <v>96.6</v>
      </c>
    </row>
    <row r="849" spans="1:6">
      <c r="A849" s="1496"/>
      <c r="B849" s="990"/>
      <c r="C849" s="987" t="s">
        <v>6</v>
      </c>
      <c r="D849" s="988">
        <v>3</v>
      </c>
      <c r="E849" s="988">
        <v>3</v>
      </c>
      <c r="F849" s="989">
        <v>100</v>
      </c>
    </row>
    <row r="850" spans="1:6" ht="12.75" customHeight="1">
      <c r="A850" s="1496"/>
      <c r="B850" s="990"/>
      <c r="C850" s="987" t="s">
        <v>7</v>
      </c>
      <c r="D850" s="988">
        <v>149</v>
      </c>
      <c r="E850" s="988">
        <v>144</v>
      </c>
      <c r="F850" s="989">
        <v>96.6</v>
      </c>
    </row>
    <row r="851" spans="1:6">
      <c r="A851" s="1497" t="s">
        <v>588</v>
      </c>
      <c r="B851" s="1497"/>
      <c r="C851" s="1497"/>
      <c r="D851" s="1497"/>
      <c r="E851" s="1497"/>
      <c r="F851" s="1497"/>
    </row>
    <row r="852" spans="1:6">
      <c r="A852" s="964" t="s">
        <v>1913</v>
      </c>
    </row>
  </sheetData>
  <mergeCells count="106">
    <mergeCell ref="A579:A587"/>
    <mergeCell ref="A588:A596"/>
    <mergeCell ref="A597:A605"/>
    <mergeCell ref="A606:A614"/>
    <mergeCell ref="A615:A623"/>
    <mergeCell ref="A624:A632"/>
    <mergeCell ref="A633:A641"/>
    <mergeCell ref="A642:A650"/>
    <mergeCell ref="A651:A659"/>
    <mergeCell ref="A824:A832"/>
    <mergeCell ref="A815:A823"/>
    <mergeCell ref="A806:A814"/>
    <mergeCell ref="A797:A805"/>
    <mergeCell ref="A788:A796"/>
    <mergeCell ref="A533:A541"/>
    <mergeCell ref="A542:A550"/>
    <mergeCell ref="A552:A560"/>
    <mergeCell ref="A561:A569"/>
    <mergeCell ref="A733:A741"/>
    <mergeCell ref="A724:A732"/>
    <mergeCell ref="A715:A723"/>
    <mergeCell ref="A706:A714"/>
    <mergeCell ref="A697:A705"/>
    <mergeCell ref="A779:A787"/>
    <mergeCell ref="A770:A778"/>
    <mergeCell ref="A761:A769"/>
    <mergeCell ref="A751:A759"/>
    <mergeCell ref="A742:A750"/>
    <mergeCell ref="A688:A696"/>
    <mergeCell ref="A679:A687"/>
    <mergeCell ref="A670:A678"/>
    <mergeCell ref="A661:A669"/>
    <mergeCell ref="A570:A578"/>
    <mergeCell ref="A324:A332"/>
    <mergeCell ref="A333:A341"/>
    <mergeCell ref="A343:A351"/>
    <mergeCell ref="A352:A360"/>
    <mergeCell ref="A488:A496"/>
    <mergeCell ref="A497:A505"/>
    <mergeCell ref="A506:A514"/>
    <mergeCell ref="A515:A523"/>
    <mergeCell ref="A524:A532"/>
    <mergeCell ref="A443:A451"/>
    <mergeCell ref="A452:A460"/>
    <mergeCell ref="A461:A469"/>
    <mergeCell ref="A470:A478"/>
    <mergeCell ref="A479:A487"/>
    <mergeCell ref="A77:A85"/>
    <mergeCell ref="A50:A58"/>
    <mergeCell ref="A86:F86"/>
    <mergeCell ref="A169:F169"/>
    <mergeCell ref="A206:A214"/>
    <mergeCell ref="A342:F342"/>
    <mergeCell ref="A160:A168"/>
    <mergeCell ref="A170:A178"/>
    <mergeCell ref="A151:A159"/>
    <mergeCell ref="A87:A96"/>
    <mergeCell ref="A215:A223"/>
    <mergeCell ref="A224:A232"/>
    <mergeCell ref="A233:A241"/>
    <mergeCell ref="A252:A260"/>
    <mergeCell ref="A242:A250"/>
    <mergeCell ref="A261:A269"/>
    <mergeCell ref="A270:A278"/>
    <mergeCell ref="A279:A287"/>
    <mergeCell ref="A288:A296"/>
    <mergeCell ref="A297:A305"/>
    <mergeCell ref="A306:A314"/>
    <mergeCell ref="A115:A123"/>
    <mergeCell ref="A124:A132"/>
    <mergeCell ref="A142:A150"/>
    <mergeCell ref="G1:M1"/>
    <mergeCell ref="A2:C3"/>
    <mergeCell ref="A5:A13"/>
    <mergeCell ref="A14:A22"/>
    <mergeCell ref="A1:F1"/>
    <mergeCell ref="A4:F4"/>
    <mergeCell ref="A59:A67"/>
    <mergeCell ref="A68:A76"/>
    <mergeCell ref="A23:A31"/>
    <mergeCell ref="A32:A40"/>
    <mergeCell ref="A41:A49"/>
    <mergeCell ref="A133:A141"/>
    <mergeCell ref="A97:A105"/>
    <mergeCell ref="A106:A114"/>
    <mergeCell ref="A851:F851"/>
    <mergeCell ref="A842:A850"/>
    <mergeCell ref="A833:A841"/>
    <mergeCell ref="A179:A187"/>
    <mergeCell ref="A188:A196"/>
    <mergeCell ref="A197:A205"/>
    <mergeCell ref="A406:A414"/>
    <mergeCell ref="A415:A423"/>
    <mergeCell ref="A397:A405"/>
    <mergeCell ref="A379:A387"/>
    <mergeCell ref="A370:A378"/>
    <mergeCell ref="A442:F442"/>
    <mergeCell ref="A551:F551"/>
    <mergeCell ref="A660:F660"/>
    <mergeCell ref="A760:F760"/>
    <mergeCell ref="A251:F251"/>
    <mergeCell ref="A361:A369"/>
    <mergeCell ref="A388:A396"/>
    <mergeCell ref="A424:A432"/>
    <mergeCell ref="A433:A441"/>
    <mergeCell ref="A315:A323"/>
  </mergeCells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workbookViewId="0">
      <selection sqref="A1:N1"/>
    </sheetView>
  </sheetViews>
  <sheetFormatPr baseColWidth="10" defaultColWidth="11" defaultRowHeight="14.25"/>
  <cols>
    <col min="1" max="16384" width="11" style="171"/>
  </cols>
  <sheetData>
    <row r="1" spans="1:15" ht="30" customHeight="1" thickBot="1">
      <c r="A1" s="1530" t="s">
        <v>1917</v>
      </c>
      <c r="B1" s="1531"/>
      <c r="C1" s="1531"/>
      <c r="D1" s="1531"/>
      <c r="E1" s="1531"/>
      <c r="F1" s="1531"/>
      <c r="G1" s="1531"/>
      <c r="H1" s="1531"/>
      <c r="I1" s="1531"/>
      <c r="J1" s="1531"/>
      <c r="K1" s="1531"/>
      <c r="L1" s="1531"/>
      <c r="M1" s="1531"/>
      <c r="N1" s="1531"/>
    </row>
    <row r="2" spans="1:15">
      <c r="A2" s="1532" t="s">
        <v>1413</v>
      </c>
      <c r="B2" s="1533"/>
      <c r="C2" s="1533"/>
      <c r="D2" s="753" t="s">
        <v>945</v>
      </c>
      <c r="E2" s="1537" t="s">
        <v>1405</v>
      </c>
      <c r="F2" s="1533"/>
      <c r="G2" s="1533"/>
      <c r="H2" s="1533"/>
      <c r="I2" s="1533"/>
      <c r="J2" s="1533"/>
      <c r="K2" s="1533"/>
      <c r="L2" s="1533"/>
      <c r="M2" s="1533"/>
      <c r="N2" s="1538"/>
    </row>
    <row r="3" spans="1:15">
      <c r="A3" s="1534"/>
      <c r="B3" s="1528"/>
      <c r="C3" s="1528"/>
      <c r="D3" s="755"/>
      <c r="E3" s="1527" t="s">
        <v>57</v>
      </c>
      <c r="F3" s="1528"/>
      <c r="G3" s="1527" t="s">
        <v>53</v>
      </c>
      <c r="H3" s="1528"/>
      <c r="I3" s="1527" t="s">
        <v>1408</v>
      </c>
      <c r="J3" s="1528"/>
      <c r="K3" s="1527" t="s">
        <v>1409</v>
      </c>
      <c r="L3" s="1528"/>
      <c r="M3" s="1527" t="s">
        <v>1410</v>
      </c>
      <c r="N3" s="1529"/>
    </row>
    <row r="4" spans="1:15">
      <c r="A4" s="1534"/>
      <c r="B4" s="1528"/>
      <c r="C4" s="1528"/>
      <c r="D4" s="755"/>
      <c r="E4" s="1527" t="s">
        <v>945</v>
      </c>
      <c r="F4" s="1528"/>
      <c r="G4" s="1527" t="s">
        <v>945</v>
      </c>
      <c r="H4" s="1528"/>
      <c r="I4" s="1527" t="s">
        <v>945</v>
      </c>
      <c r="J4" s="1528"/>
      <c r="K4" s="1527" t="s">
        <v>945</v>
      </c>
      <c r="L4" s="1528"/>
      <c r="M4" s="1527" t="s">
        <v>945</v>
      </c>
      <c r="N4" s="1529"/>
    </row>
    <row r="5" spans="1:15" ht="15" thickBot="1">
      <c r="A5" s="1535"/>
      <c r="B5" s="1536"/>
      <c r="C5" s="1536"/>
      <c r="D5" s="756" t="s">
        <v>66</v>
      </c>
      <c r="E5" s="756" t="s">
        <v>66</v>
      </c>
      <c r="F5" s="756" t="s">
        <v>551</v>
      </c>
      <c r="G5" s="756" t="s">
        <v>66</v>
      </c>
      <c r="H5" s="756" t="s">
        <v>551</v>
      </c>
      <c r="I5" s="756" t="s">
        <v>66</v>
      </c>
      <c r="J5" s="756" t="s">
        <v>551</v>
      </c>
      <c r="K5" s="756" t="s">
        <v>66</v>
      </c>
      <c r="L5" s="756" t="s">
        <v>551</v>
      </c>
      <c r="M5" s="756" t="s">
        <v>66</v>
      </c>
      <c r="N5" s="757" t="s">
        <v>551</v>
      </c>
    </row>
    <row r="6" spans="1:15" ht="15.75" thickBot="1">
      <c r="A6" s="1512" t="s">
        <v>1414</v>
      </c>
      <c r="B6" s="1513"/>
      <c r="C6" s="1513"/>
      <c r="D6" s="1513"/>
      <c r="E6" s="1513"/>
      <c r="F6" s="1513"/>
      <c r="G6" s="1513"/>
      <c r="H6" s="1513"/>
      <c r="I6" s="1513"/>
      <c r="J6" s="1513"/>
      <c r="K6" s="1513"/>
      <c r="L6" s="1513"/>
      <c r="M6" s="1513"/>
      <c r="N6" s="1514"/>
    </row>
    <row r="7" spans="1:15" ht="14.25" customHeight="1">
      <c r="A7" s="1518" t="s">
        <v>53</v>
      </c>
      <c r="B7" s="1519"/>
      <c r="C7" s="993" t="s">
        <v>3</v>
      </c>
      <c r="D7" s="994">
        <v>88881</v>
      </c>
      <c r="E7" s="994">
        <v>17665</v>
      </c>
      <c r="F7" s="994">
        <v>19.899999999999999</v>
      </c>
      <c r="G7" s="994">
        <v>37513</v>
      </c>
      <c r="H7" s="994">
        <v>42.2</v>
      </c>
      <c r="I7" s="994">
        <v>27272</v>
      </c>
      <c r="J7" s="994">
        <v>30.7</v>
      </c>
      <c r="K7" s="994">
        <v>6431</v>
      </c>
      <c r="L7" s="994">
        <v>7.2</v>
      </c>
      <c r="M7" s="994" t="s">
        <v>124</v>
      </c>
      <c r="N7" s="994" t="s">
        <v>124</v>
      </c>
      <c r="O7" s="995"/>
    </row>
    <row r="8" spans="1:15">
      <c r="A8" s="1520"/>
      <c r="B8" s="1521"/>
      <c r="C8" s="993" t="s">
        <v>4</v>
      </c>
      <c r="D8" s="994">
        <v>80745</v>
      </c>
      <c r="E8" s="994">
        <v>12468</v>
      </c>
      <c r="F8" s="994">
        <v>15.4</v>
      </c>
      <c r="G8" s="994">
        <v>33319</v>
      </c>
      <c r="H8" s="994">
        <v>41.3</v>
      </c>
      <c r="I8" s="994">
        <v>29019</v>
      </c>
      <c r="J8" s="994">
        <v>35.9</v>
      </c>
      <c r="K8" s="994">
        <v>5939</v>
      </c>
      <c r="L8" s="994">
        <v>7.4</v>
      </c>
      <c r="M8" s="994" t="s">
        <v>124</v>
      </c>
      <c r="N8" s="994" t="s">
        <v>124</v>
      </c>
      <c r="O8" s="995"/>
    </row>
    <row r="9" spans="1:15" ht="15" thickBot="1">
      <c r="A9" s="1522"/>
      <c r="B9" s="1523"/>
      <c r="C9" s="993" t="s">
        <v>7</v>
      </c>
      <c r="D9" s="994">
        <v>169626</v>
      </c>
      <c r="E9" s="994">
        <v>30133</v>
      </c>
      <c r="F9" s="994">
        <v>17.8</v>
      </c>
      <c r="G9" s="994">
        <v>70832</v>
      </c>
      <c r="H9" s="994">
        <v>41.8</v>
      </c>
      <c r="I9" s="994">
        <v>56291</v>
      </c>
      <c r="J9" s="994">
        <v>33.200000000000003</v>
      </c>
      <c r="K9" s="994">
        <v>12370</v>
      </c>
      <c r="L9" s="994">
        <v>7.3</v>
      </c>
      <c r="M9" s="994" t="s">
        <v>124</v>
      </c>
      <c r="N9" s="994" t="s">
        <v>124</v>
      </c>
      <c r="O9" s="995"/>
    </row>
    <row r="10" spans="1:15">
      <c r="A10" s="1518" t="s">
        <v>57</v>
      </c>
      <c r="B10" s="1519"/>
      <c r="C10" s="993" t="s">
        <v>3</v>
      </c>
      <c r="D10" s="994">
        <v>2054</v>
      </c>
      <c r="E10" s="994">
        <v>307</v>
      </c>
      <c r="F10" s="994">
        <v>14.9</v>
      </c>
      <c r="G10" s="994">
        <v>1189</v>
      </c>
      <c r="H10" s="994">
        <v>57.9</v>
      </c>
      <c r="I10" s="994">
        <v>469</v>
      </c>
      <c r="J10" s="994">
        <v>22.8</v>
      </c>
      <c r="K10" s="994">
        <v>89</v>
      </c>
      <c r="L10" s="994">
        <v>4.3</v>
      </c>
      <c r="M10" s="994" t="s">
        <v>124</v>
      </c>
      <c r="N10" s="994" t="s">
        <v>124</v>
      </c>
      <c r="O10" s="995"/>
    </row>
    <row r="11" spans="1:15">
      <c r="A11" s="1520"/>
      <c r="B11" s="1521"/>
      <c r="C11" s="993" t="s">
        <v>4</v>
      </c>
      <c r="D11" s="994">
        <v>966</v>
      </c>
      <c r="E11" s="994">
        <v>163</v>
      </c>
      <c r="F11" s="994">
        <v>16.899999999999999</v>
      </c>
      <c r="G11" s="994">
        <v>572</v>
      </c>
      <c r="H11" s="994">
        <v>59.2</v>
      </c>
      <c r="I11" s="994">
        <v>197</v>
      </c>
      <c r="J11" s="994">
        <v>20.399999999999999</v>
      </c>
      <c r="K11" s="994">
        <v>34</v>
      </c>
      <c r="L11" s="994">
        <v>3.5</v>
      </c>
      <c r="M11" s="994" t="s">
        <v>124</v>
      </c>
      <c r="N11" s="994" t="s">
        <v>124</v>
      </c>
      <c r="O11" s="995"/>
    </row>
    <row r="12" spans="1:15" ht="15" thickBot="1">
      <c r="A12" s="1520"/>
      <c r="B12" s="1521"/>
      <c r="C12" s="993" t="s">
        <v>7</v>
      </c>
      <c r="D12" s="994">
        <v>3020</v>
      </c>
      <c r="E12" s="994">
        <v>470</v>
      </c>
      <c r="F12" s="994">
        <v>15.6</v>
      </c>
      <c r="G12" s="994">
        <v>1761</v>
      </c>
      <c r="H12" s="994">
        <v>58.3</v>
      </c>
      <c r="I12" s="994">
        <v>666</v>
      </c>
      <c r="J12" s="994">
        <v>22.1</v>
      </c>
      <c r="K12" s="994">
        <v>123</v>
      </c>
      <c r="L12" s="994">
        <v>4.0999999999999996</v>
      </c>
      <c r="M12" s="994" t="s">
        <v>124</v>
      </c>
      <c r="N12" s="994" t="s">
        <v>124</v>
      </c>
      <c r="O12" s="995"/>
    </row>
    <row r="13" spans="1:15" ht="15.75" thickBot="1">
      <c r="A13" s="1515" t="s">
        <v>1415</v>
      </c>
      <c r="B13" s="1516"/>
      <c r="C13" s="1516"/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7"/>
      <c r="O13" s="995"/>
    </row>
    <row r="14" spans="1:15" ht="14.25" customHeight="1">
      <c r="A14" s="1520" t="s">
        <v>53</v>
      </c>
      <c r="B14" s="1521"/>
      <c r="C14" s="993" t="s">
        <v>3</v>
      </c>
      <c r="D14" s="994">
        <v>84529</v>
      </c>
      <c r="E14" s="994">
        <v>16685</v>
      </c>
      <c r="F14" s="994">
        <v>19.7</v>
      </c>
      <c r="G14" s="994">
        <v>35404</v>
      </c>
      <c r="H14" s="994">
        <v>41.9</v>
      </c>
      <c r="I14" s="994">
        <v>26308</v>
      </c>
      <c r="J14" s="994">
        <v>31.1</v>
      </c>
      <c r="K14" s="994">
        <v>6132</v>
      </c>
      <c r="L14" s="994">
        <v>7.3</v>
      </c>
      <c r="M14" s="994" t="s">
        <v>124</v>
      </c>
      <c r="N14" s="994" t="s">
        <v>124</v>
      </c>
      <c r="O14" s="995"/>
    </row>
    <row r="15" spans="1:15">
      <c r="A15" s="1520"/>
      <c r="B15" s="1521"/>
      <c r="C15" s="993" t="s">
        <v>4</v>
      </c>
      <c r="D15" s="994">
        <v>76888</v>
      </c>
      <c r="E15" s="994">
        <v>11819</v>
      </c>
      <c r="F15" s="994">
        <v>15.4</v>
      </c>
      <c r="G15" s="994">
        <v>31134</v>
      </c>
      <c r="H15" s="994">
        <v>40.5</v>
      </c>
      <c r="I15" s="994">
        <v>28015</v>
      </c>
      <c r="J15" s="994">
        <v>36.4</v>
      </c>
      <c r="K15" s="994">
        <v>5920</v>
      </c>
      <c r="L15" s="994">
        <v>7.7</v>
      </c>
      <c r="M15" s="994" t="s">
        <v>124</v>
      </c>
      <c r="N15" s="994" t="s">
        <v>124</v>
      </c>
      <c r="O15" s="995"/>
    </row>
    <row r="16" spans="1:15" ht="15" thickBot="1">
      <c r="A16" s="1522"/>
      <c r="B16" s="1523"/>
      <c r="C16" s="993" t="s">
        <v>7</v>
      </c>
      <c r="D16" s="994">
        <v>161417</v>
      </c>
      <c r="E16" s="994">
        <v>28504</v>
      </c>
      <c r="F16" s="994">
        <v>17.7</v>
      </c>
      <c r="G16" s="994">
        <v>66538</v>
      </c>
      <c r="H16" s="994">
        <v>41.2</v>
      </c>
      <c r="I16" s="994">
        <v>54323</v>
      </c>
      <c r="J16" s="994">
        <v>33.700000000000003</v>
      </c>
      <c r="K16" s="994">
        <v>12052</v>
      </c>
      <c r="L16" s="994">
        <v>7.5</v>
      </c>
      <c r="M16" s="994" t="s">
        <v>124</v>
      </c>
      <c r="N16" s="994" t="s">
        <v>124</v>
      </c>
      <c r="O16" s="995"/>
    </row>
    <row r="17" spans="1:15">
      <c r="A17" s="1518" t="s">
        <v>57</v>
      </c>
      <c r="B17" s="1519"/>
      <c r="C17" s="993" t="s">
        <v>3</v>
      </c>
      <c r="D17" s="994">
        <v>2036</v>
      </c>
      <c r="E17" s="994">
        <v>307</v>
      </c>
      <c r="F17" s="994">
        <v>15.1</v>
      </c>
      <c r="G17" s="994">
        <v>1139</v>
      </c>
      <c r="H17" s="994">
        <v>55.9</v>
      </c>
      <c r="I17" s="994">
        <v>511</v>
      </c>
      <c r="J17" s="994">
        <v>25.1</v>
      </c>
      <c r="K17" s="994">
        <v>79</v>
      </c>
      <c r="L17" s="994">
        <v>3.9</v>
      </c>
      <c r="M17" s="994" t="s">
        <v>124</v>
      </c>
      <c r="N17" s="994" t="s">
        <v>124</v>
      </c>
      <c r="O17" s="995"/>
    </row>
    <row r="18" spans="1:15">
      <c r="A18" s="1520"/>
      <c r="B18" s="1521"/>
      <c r="C18" s="993" t="s">
        <v>4</v>
      </c>
      <c r="D18" s="994">
        <v>941</v>
      </c>
      <c r="E18" s="994">
        <v>155</v>
      </c>
      <c r="F18" s="994">
        <v>16.5</v>
      </c>
      <c r="G18" s="994">
        <v>516</v>
      </c>
      <c r="H18" s="994">
        <v>54.8</v>
      </c>
      <c r="I18" s="994">
        <v>223</v>
      </c>
      <c r="J18" s="994">
        <v>23.7</v>
      </c>
      <c r="K18" s="994">
        <v>47</v>
      </c>
      <c r="L18" s="994">
        <v>5</v>
      </c>
      <c r="M18" s="994" t="s">
        <v>124</v>
      </c>
      <c r="N18" s="994" t="s">
        <v>124</v>
      </c>
      <c r="O18" s="995"/>
    </row>
    <row r="19" spans="1:15" ht="15" thickBot="1">
      <c r="A19" s="1522"/>
      <c r="B19" s="1523"/>
      <c r="C19" s="993" t="s">
        <v>7</v>
      </c>
      <c r="D19" s="994">
        <v>2977</v>
      </c>
      <c r="E19" s="994">
        <v>462</v>
      </c>
      <c r="F19" s="994">
        <v>15.5</v>
      </c>
      <c r="G19" s="994">
        <v>1655</v>
      </c>
      <c r="H19" s="994">
        <v>55.6</v>
      </c>
      <c r="I19" s="994">
        <v>734</v>
      </c>
      <c r="J19" s="994">
        <v>24.7</v>
      </c>
      <c r="K19" s="994">
        <v>126</v>
      </c>
      <c r="L19" s="994">
        <v>4.2</v>
      </c>
      <c r="M19" s="994" t="s">
        <v>124</v>
      </c>
      <c r="N19" s="994" t="s">
        <v>124</v>
      </c>
      <c r="O19" s="995"/>
    </row>
    <row r="20" spans="1:15" ht="15.75" thickBot="1">
      <c r="A20" s="1515" t="s">
        <v>1416</v>
      </c>
      <c r="B20" s="1516"/>
      <c r="C20" s="1516"/>
      <c r="D20" s="1516"/>
      <c r="E20" s="1516"/>
      <c r="F20" s="1516"/>
      <c r="G20" s="1516"/>
      <c r="H20" s="1516"/>
      <c r="I20" s="1516"/>
      <c r="J20" s="1516"/>
      <c r="K20" s="1516"/>
      <c r="L20" s="1516"/>
      <c r="M20" s="1516"/>
      <c r="N20" s="1517"/>
      <c r="O20" s="995"/>
    </row>
    <row r="21" spans="1:15">
      <c r="A21" s="1518" t="s">
        <v>53</v>
      </c>
      <c r="B21" s="1519"/>
      <c r="C21" s="993" t="s">
        <v>3</v>
      </c>
      <c r="D21" s="994">
        <v>77435</v>
      </c>
      <c r="E21" s="994">
        <v>14998</v>
      </c>
      <c r="F21" s="994">
        <v>19.399999999999999</v>
      </c>
      <c r="G21" s="994">
        <v>31952</v>
      </c>
      <c r="H21" s="994">
        <v>41.3</v>
      </c>
      <c r="I21" s="994">
        <v>24417</v>
      </c>
      <c r="J21" s="994">
        <v>31.5</v>
      </c>
      <c r="K21" s="994">
        <v>6065</v>
      </c>
      <c r="L21" s="994">
        <v>7.8</v>
      </c>
      <c r="M21" s="994">
        <v>3</v>
      </c>
      <c r="N21" s="994">
        <v>0</v>
      </c>
      <c r="O21" s="995"/>
    </row>
    <row r="22" spans="1:15">
      <c r="A22" s="1520"/>
      <c r="B22" s="1521"/>
      <c r="C22" s="993" t="s">
        <v>4</v>
      </c>
      <c r="D22" s="994">
        <v>72464</v>
      </c>
      <c r="E22" s="994">
        <v>11066</v>
      </c>
      <c r="F22" s="994">
        <v>15.3</v>
      </c>
      <c r="G22" s="994">
        <v>28556</v>
      </c>
      <c r="H22" s="994">
        <v>39.4</v>
      </c>
      <c r="I22" s="994">
        <v>26742</v>
      </c>
      <c r="J22" s="994">
        <v>36.9</v>
      </c>
      <c r="K22" s="994">
        <v>6097</v>
      </c>
      <c r="L22" s="994">
        <v>8.4</v>
      </c>
      <c r="M22" s="994">
        <v>3</v>
      </c>
      <c r="N22" s="994">
        <v>0</v>
      </c>
      <c r="O22" s="995"/>
    </row>
    <row r="23" spans="1:15" ht="15" thickBot="1">
      <c r="A23" s="1522"/>
      <c r="B23" s="1523"/>
      <c r="C23" s="993" t="s">
        <v>7</v>
      </c>
      <c r="D23" s="994">
        <v>149899</v>
      </c>
      <c r="E23" s="994">
        <v>26064</v>
      </c>
      <c r="F23" s="994">
        <v>17.399999999999999</v>
      </c>
      <c r="G23" s="994">
        <v>60508</v>
      </c>
      <c r="H23" s="994">
        <v>40.4</v>
      </c>
      <c r="I23" s="994">
        <v>51159</v>
      </c>
      <c r="J23" s="994">
        <v>34.1</v>
      </c>
      <c r="K23" s="994">
        <v>12162</v>
      </c>
      <c r="L23" s="994">
        <v>8.1</v>
      </c>
      <c r="M23" s="994">
        <v>6</v>
      </c>
      <c r="N23" s="994">
        <v>0</v>
      </c>
      <c r="O23" s="995"/>
    </row>
    <row r="24" spans="1:15">
      <c r="A24" s="1518" t="s">
        <v>57</v>
      </c>
      <c r="B24" s="1519"/>
      <c r="C24" s="993" t="s">
        <v>3</v>
      </c>
      <c r="D24" s="994">
        <v>1826</v>
      </c>
      <c r="E24" s="994">
        <v>286</v>
      </c>
      <c r="F24" s="994">
        <v>15.7</v>
      </c>
      <c r="G24" s="994">
        <v>958</v>
      </c>
      <c r="H24" s="994">
        <v>52.5</v>
      </c>
      <c r="I24" s="994">
        <v>493</v>
      </c>
      <c r="J24" s="994">
        <v>27</v>
      </c>
      <c r="K24" s="994">
        <v>89</v>
      </c>
      <c r="L24" s="994">
        <v>4.9000000000000004</v>
      </c>
      <c r="M24" s="994" t="s">
        <v>124</v>
      </c>
      <c r="N24" s="994" t="s">
        <v>124</v>
      </c>
      <c r="O24" s="995"/>
    </row>
    <row r="25" spans="1:15">
      <c r="A25" s="1520"/>
      <c r="B25" s="1521"/>
      <c r="C25" s="993" t="s">
        <v>4</v>
      </c>
      <c r="D25" s="994">
        <v>871</v>
      </c>
      <c r="E25" s="994">
        <v>149</v>
      </c>
      <c r="F25" s="994">
        <v>17.100000000000001</v>
      </c>
      <c r="G25" s="994">
        <v>441</v>
      </c>
      <c r="H25" s="994">
        <v>50.6</v>
      </c>
      <c r="I25" s="994">
        <v>238</v>
      </c>
      <c r="J25" s="994">
        <v>27.3</v>
      </c>
      <c r="K25" s="994">
        <v>43</v>
      </c>
      <c r="L25" s="994">
        <v>4.9000000000000004</v>
      </c>
      <c r="M25" s="994" t="s">
        <v>124</v>
      </c>
      <c r="N25" s="994" t="s">
        <v>124</v>
      </c>
      <c r="O25" s="995"/>
    </row>
    <row r="26" spans="1:15" ht="15" thickBot="1">
      <c r="A26" s="1520"/>
      <c r="B26" s="1521"/>
      <c r="C26" s="993" t="s">
        <v>7</v>
      </c>
      <c r="D26" s="994">
        <v>2697</v>
      </c>
      <c r="E26" s="994">
        <v>435</v>
      </c>
      <c r="F26" s="994">
        <v>16.100000000000001</v>
      </c>
      <c r="G26" s="994">
        <v>1399</v>
      </c>
      <c r="H26" s="994">
        <v>51.9</v>
      </c>
      <c r="I26" s="994">
        <v>731</v>
      </c>
      <c r="J26" s="994">
        <v>27.1</v>
      </c>
      <c r="K26" s="994">
        <v>132</v>
      </c>
      <c r="L26" s="994">
        <v>4.9000000000000004</v>
      </c>
      <c r="M26" s="994" t="s">
        <v>124</v>
      </c>
      <c r="N26" s="994" t="s">
        <v>124</v>
      </c>
      <c r="O26" s="995"/>
    </row>
    <row r="27" spans="1:15" ht="15.75" thickBot="1">
      <c r="A27" s="1524" t="s">
        <v>1417</v>
      </c>
      <c r="B27" s="1525"/>
      <c r="C27" s="1525"/>
      <c r="D27" s="1525"/>
      <c r="E27" s="1525"/>
      <c r="F27" s="1525"/>
      <c r="G27" s="1525"/>
      <c r="H27" s="1525"/>
      <c r="I27" s="1525"/>
      <c r="J27" s="1525"/>
      <c r="K27" s="1525"/>
      <c r="L27" s="1525"/>
      <c r="M27" s="1525"/>
      <c r="N27" s="1526"/>
      <c r="O27" s="995"/>
    </row>
    <row r="28" spans="1:15">
      <c r="A28" s="1520" t="s">
        <v>53</v>
      </c>
      <c r="B28" s="1521"/>
      <c r="C28" s="993" t="s">
        <v>3</v>
      </c>
      <c r="D28" s="994">
        <v>74008</v>
      </c>
      <c r="E28" s="994">
        <v>14358</v>
      </c>
      <c r="F28" s="994">
        <v>19.399999999999999</v>
      </c>
      <c r="G28" s="994">
        <v>30330</v>
      </c>
      <c r="H28" s="994">
        <v>41</v>
      </c>
      <c r="I28" s="994">
        <v>23153</v>
      </c>
      <c r="J28" s="994">
        <v>31.3</v>
      </c>
      <c r="K28" s="994">
        <v>6163</v>
      </c>
      <c r="L28" s="994">
        <v>8.3000000000000007</v>
      </c>
      <c r="M28" s="994">
        <v>4</v>
      </c>
      <c r="N28" s="994">
        <v>0</v>
      </c>
      <c r="O28" s="995"/>
    </row>
    <row r="29" spans="1:15">
      <c r="A29" s="1520"/>
      <c r="B29" s="1521"/>
      <c r="C29" s="993" t="s">
        <v>4</v>
      </c>
      <c r="D29" s="994">
        <v>69919</v>
      </c>
      <c r="E29" s="994">
        <v>10897</v>
      </c>
      <c r="F29" s="994">
        <v>15.6</v>
      </c>
      <c r="G29" s="994">
        <v>26705</v>
      </c>
      <c r="H29" s="994">
        <v>38.200000000000003</v>
      </c>
      <c r="I29" s="994">
        <v>26074</v>
      </c>
      <c r="J29" s="994">
        <v>37.299999999999997</v>
      </c>
      <c r="K29" s="994">
        <v>6242</v>
      </c>
      <c r="L29" s="994">
        <v>8.9</v>
      </c>
      <c r="M29" s="994" t="s">
        <v>67</v>
      </c>
      <c r="N29" s="994">
        <v>0</v>
      </c>
      <c r="O29" s="995"/>
    </row>
    <row r="30" spans="1:15" ht="15" thickBot="1">
      <c r="A30" s="1522"/>
      <c r="B30" s="1523"/>
      <c r="C30" s="993" t="s">
        <v>7</v>
      </c>
      <c r="D30" s="994">
        <v>143927</v>
      </c>
      <c r="E30" s="994">
        <v>25255</v>
      </c>
      <c r="F30" s="994">
        <v>17.5</v>
      </c>
      <c r="G30" s="994">
        <v>57035</v>
      </c>
      <c r="H30" s="994">
        <v>39.6</v>
      </c>
      <c r="I30" s="994">
        <v>49227</v>
      </c>
      <c r="J30" s="994">
        <v>34.200000000000003</v>
      </c>
      <c r="K30" s="994">
        <v>12405</v>
      </c>
      <c r="L30" s="994">
        <v>8.6</v>
      </c>
      <c r="M30" s="994">
        <v>5</v>
      </c>
      <c r="N30" s="994">
        <v>0</v>
      </c>
      <c r="O30" s="995"/>
    </row>
    <row r="31" spans="1:15">
      <c r="A31" s="1518" t="s">
        <v>57</v>
      </c>
      <c r="B31" s="1519"/>
      <c r="C31" s="993" t="s">
        <v>3</v>
      </c>
      <c r="D31" s="994">
        <v>1659</v>
      </c>
      <c r="E31" s="994">
        <v>256</v>
      </c>
      <c r="F31" s="994">
        <v>15.4</v>
      </c>
      <c r="G31" s="994">
        <v>828</v>
      </c>
      <c r="H31" s="994">
        <v>49.9</v>
      </c>
      <c r="I31" s="994">
        <v>451</v>
      </c>
      <c r="J31" s="994">
        <v>27.2</v>
      </c>
      <c r="K31" s="994">
        <v>124</v>
      </c>
      <c r="L31" s="994">
        <v>7.5</v>
      </c>
      <c r="M31" s="994" t="s">
        <v>124</v>
      </c>
      <c r="N31" s="994" t="s">
        <v>124</v>
      </c>
      <c r="O31" s="995"/>
    </row>
    <row r="32" spans="1:15">
      <c r="A32" s="1520"/>
      <c r="B32" s="1521"/>
      <c r="C32" s="993" t="s">
        <v>4</v>
      </c>
      <c r="D32" s="994">
        <v>797</v>
      </c>
      <c r="E32" s="994">
        <v>134</v>
      </c>
      <c r="F32" s="994">
        <v>16.8</v>
      </c>
      <c r="G32" s="994">
        <v>369</v>
      </c>
      <c r="H32" s="994">
        <v>46.3</v>
      </c>
      <c r="I32" s="994">
        <v>242</v>
      </c>
      <c r="J32" s="994">
        <v>30.4</v>
      </c>
      <c r="K32" s="994">
        <v>52</v>
      </c>
      <c r="L32" s="994">
        <v>6.5</v>
      </c>
      <c r="M32" s="994" t="s">
        <v>124</v>
      </c>
      <c r="N32" s="994" t="s">
        <v>124</v>
      </c>
      <c r="O32" s="995"/>
    </row>
    <row r="33" spans="1:15" ht="15" thickBot="1">
      <c r="A33" s="1520"/>
      <c r="B33" s="1521"/>
      <c r="C33" s="993" t="s">
        <v>7</v>
      </c>
      <c r="D33" s="994">
        <v>2456</v>
      </c>
      <c r="E33" s="994">
        <v>390</v>
      </c>
      <c r="F33" s="994">
        <v>15.9</v>
      </c>
      <c r="G33" s="994">
        <v>1197</v>
      </c>
      <c r="H33" s="994">
        <v>48.7</v>
      </c>
      <c r="I33" s="994">
        <v>693</v>
      </c>
      <c r="J33" s="994">
        <v>28.2</v>
      </c>
      <c r="K33" s="994">
        <v>176</v>
      </c>
      <c r="L33" s="994">
        <v>7.2</v>
      </c>
      <c r="M33" s="994" t="s">
        <v>124</v>
      </c>
      <c r="N33" s="994" t="s">
        <v>124</v>
      </c>
      <c r="O33" s="995"/>
    </row>
    <row r="34" spans="1:15" ht="15.75" thickBot="1">
      <c r="A34" s="1524" t="s">
        <v>1418</v>
      </c>
      <c r="B34" s="1525"/>
      <c r="C34" s="1525"/>
      <c r="D34" s="1525"/>
      <c r="E34" s="1525"/>
      <c r="F34" s="1525"/>
      <c r="G34" s="1525"/>
      <c r="H34" s="1525"/>
      <c r="I34" s="1525"/>
      <c r="J34" s="1525"/>
      <c r="K34" s="1525"/>
      <c r="L34" s="1525"/>
      <c r="M34" s="1525"/>
      <c r="N34" s="1526"/>
      <c r="O34" s="995"/>
    </row>
    <row r="35" spans="1:15">
      <c r="A35" s="1520" t="s">
        <v>53</v>
      </c>
      <c r="B35" s="1521"/>
      <c r="C35" s="993" t="s">
        <v>3</v>
      </c>
      <c r="D35" s="994">
        <v>72115</v>
      </c>
      <c r="E35" s="994">
        <v>14033</v>
      </c>
      <c r="F35" s="994">
        <v>19.5</v>
      </c>
      <c r="G35" s="994">
        <v>29712</v>
      </c>
      <c r="H35" s="994">
        <v>41.2</v>
      </c>
      <c r="I35" s="994">
        <v>22159</v>
      </c>
      <c r="J35" s="994">
        <v>30.7</v>
      </c>
      <c r="K35" s="994">
        <v>6206</v>
      </c>
      <c r="L35" s="994">
        <v>8.6</v>
      </c>
      <c r="M35" s="994">
        <v>5</v>
      </c>
      <c r="N35" s="994">
        <v>0</v>
      </c>
      <c r="O35" s="995"/>
    </row>
    <row r="36" spans="1:15">
      <c r="A36" s="1520"/>
      <c r="B36" s="1521"/>
      <c r="C36" s="993" t="s">
        <v>4</v>
      </c>
      <c r="D36" s="994">
        <v>68124</v>
      </c>
      <c r="E36" s="994">
        <v>10854</v>
      </c>
      <c r="F36" s="994">
        <v>15.9</v>
      </c>
      <c r="G36" s="994">
        <v>25564</v>
      </c>
      <c r="H36" s="994">
        <v>37.5</v>
      </c>
      <c r="I36" s="994">
        <v>25287</v>
      </c>
      <c r="J36" s="994">
        <v>37.1</v>
      </c>
      <c r="K36" s="994">
        <v>6415</v>
      </c>
      <c r="L36" s="994">
        <v>9.4</v>
      </c>
      <c r="M36" s="994">
        <v>4</v>
      </c>
      <c r="N36" s="994">
        <v>0</v>
      </c>
      <c r="O36" s="995"/>
    </row>
    <row r="37" spans="1:15" ht="15" thickBot="1">
      <c r="A37" s="1522"/>
      <c r="B37" s="1523"/>
      <c r="C37" s="993" t="s">
        <v>7</v>
      </c>
      <c r="D37" s="994">
        <v>140239</v>
      </c>
      <c r="E37" s="994">
        <v>24887</v>
      </c>
      <c r="F37" s="994">
        <v>17.7</v>
      </c>
      <c r="G37" s="994">
        <v>55276</v>
      </c>
      <c r="H37" s="994">
        <v>39.4</v>
      </c>
      <c r="I37" s="994">
        <v>47446</v>
      </c>
      <c r="J37" s="994">
        <v>33.799999999999997</v>
      </c>
      <c r="K37" s="994">
        <v>12621</v>
      </c>
      <c r="L37" s="994">
        <v>9</v>
      </c>
      <c r="M37" s="994">
        <v>9</v>
      </c>
      <c r="N37" s="994">
        <v>0</v>
      </c>
      <c r="O37" s="995"/>
    </row>
    <row r="38" spans="1:15">
      <c r="A38" s="1518" t="s">
        <v>57</v>
      </c>
      <c r="B38" s="1519"/>
      <c r="C38" s="993" t="s">
        <v>3</v>
      </c>
      <c r="D38" s="994">
        <v>1549</v>
      </c>
      <c r="E38" s="994">
        <v>236</v>
      </c>
      <c r="F38" s="994">
        <v>15.2</v>
      </c>
      <c r="G38" s="994">
        <v>728</v>
      </c>
      <c r="H38" s="994">
        <v>47</v>
      </c>
      <c r="I38" s="994">
        <v>433</v>
      </c>
      <c r="J38" s="994">
        <v>28</v>
      </c>
      <c r="K38" s="994">
        <v>152</v>
      </c>
      <c r="L38" s="994">
        <v>9.8000000000000007</v>
      </c>
      <c r="M38" s="994" t="s">
        <v>124</v>
      </c>
      <c r="N38" s="994" t="s">
        <v>124</v>
      </c>
      <c r="O38" s="995"/>
    </row>
    <row r="39" spans="1:15">
      <c r="A39" s="1520"/>
      <c r="B39" s="1521"/>
      <c r="C39" s="993" t="s">
        <v>4</v>
      </c>
      <c r="D39" s="994">
        <v>749</v>
      </c>
      <c r="E39" s="994">
        <v>133</v>
      </c>
      <c r="F39" s="994">
        <v>17.8</v>
      </c>
      <c r="G39" s="994">
        <v>335</v>
      </c>
      <c r="H39" s="994">
        <v>44.7</v>
      </c>
      <c r="I39" s="994">
        <v>215</v>
      </c>
      <c r="J39" s="994">
        <v>28.7</v>
      </c>
      <c r="K39" s="994">
        <v>66</v>
      </c>
      <c r="L39" s="994">
        <v>8.8000000000000007</v>
      </c>
      <c r="M39" s="994" t="s">
        <v>124</v>
      </c>
      <c r="N39" s="994" t="s">
        <v>124</v>
      </c>
      <c r="O39" s="995"/>
    </row>
    <row r="40" spans="1:15" ht="15" thickBot="1">
      <c r="A40" s="1522"/>
      <c r="B40" s="1523"/>
      <c r="C40" s="996" t="s">
        <v>7</v>
      </c>
      <c r="D40" s="997">
        <v>2298</v>
      </c>
      <c r="E40" s="997">
        <v>369</v>
      </c>
      <c r="F40" s="997">
        <v>16.100000000000001</v>
      </c>
      <c r="G40" s="997">
        <v>1063</v>
      </c>
      <c r="H40" s="997">
        <v>46.3</v>
      </c>
      <c r="I40" s="997">
        <v>648</v>
      </c>
      <c r="J40" s="997">
        <v>28.2</v>
      </c>
      <c r="K40" s="997">
        <v>218</v>
      </c>
      <c r="L40" s="997">
        <v>9.5</v>
      </c>
      <c r="M40" s="997" t="s">
        <v>124</v>
      </c>
      <c r="N40" s="997" t="s">
        <v>124</v>
      </c>
      <c r="O40" s="995"/>
    </row>
    <row r="41" spans="1:15">
      <c r="A41" s="1497" t="s">
        <v>588</v>
      </c>
      <c r="B41" s="1497"/>
      <c r="C41" s="1497"/>
      <c r="D41" s="1497"/>
      <c r="E41" s="1497"/>
      <c r="F41" s="1497"/>
      <c r="G41" s="1497"/>
      <c r="H41" s="1497"/>
      <c r="I41" s="1497"/>
      <c r="J41" s="1497"/>
      <c r="K41" s="1497"/>
      <c r="L41" s="1497"/>
      <c r="M41" s="1497"/>
      <c r="N41" s="1497"/>
    </row>
    <row r="42" spans="1:15">
      <c r="A42" s="34" t="s">
        <v>1913</v>
      </c>
    </row>
  </sheetData>
  <mergeCells count="29">
    <mergeCell ref="I4:J4"/>
    <mergeCell ref="K4:L4"/>
    <mergeCell ref="M4:N4"/>
    <mergeCell ref="A1:N1"/>
    <mergeCell ref="A2:C5"/>
    <mergeCell ref="E2:N2"/>
    <mergeCell ref="E3:F3"/>
    <mergeCell ref="G3:H3"/>
    <mergeCell ref="I3:J3"/>
    <mergeCell ref="K3:L3"/>
    <mergeCell ref="M3:N3"/>
    <mergeCell ref="E4:F4"/>
    <mergeCell ref="G4:H4"/>
    <mergeCell ref="A41:N41"/>
    <mergeCell ref="A6:N6"/>
    <mergeCell ref="A13:N13"/>
    <mergeCell ref="A10:B12"/>
    <mergeCell ref="A7:B9"/>
    <mergeCell ref="A14:B16"/>
    <mergeCell ref="A31:B33"/>
    <mergeCell ref="A38:B40"/>
    <mergeCell ref="A35:B37"/>
    <mergeCell ref="A34:N34"/>
    <mergeCell ref="A27:N27"/>
    <mergeCell ref="A17:B19"/>
    <mergeCell ref="A20:N20"/>
    <mergeCell ref="A21:B23"/>
    <mergeCell ref="A24:B26"/>
    <mergeCell ref="A28:B30"/>
  </mergeCells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sqref="A1:I1"/>
    </sheetView>
  </sheetViews>
  <sheetFormatPr baseColWidth="10" defaultColWidth="11" defaultRowHeight="14.25"/>
  <cols>
    <col min="1" max="6" width="11" style="171"/>
    <col min="7" max="7" width="15.25" style="171" customWidth="1"/>
    <col min="8" max="16384" width="11" style="171"/>
  </cols>
  <sheetData>
    <row r="1" spans="1:9" ht="30" customHeight="1">
      <c r="A1" s="1539" t="s">
        <v>1660</v>
      </c>
      <c r="B1" s="1539"/>
      <c r="C1" s="1539"/>
      <c r="D1" s="1539"/>
      <c r="E1" s="1539"/>
      <c r="F1" s="1539"/>
      <c r="G1" s="1539"/>
      <c r="H1" s="1539"/>
      <c r="I1" s="1539"/>
    </row>
    <row r="2" spans="1:9">
      <c r="A2" s="1540" t="s">
        <v>1405</v>
      </c>
      <c r="B2" s="1540"/>
      <c r="C2" s="1540"/>
      <c r="D2" s="1540"/>
      <c r="E2" s="1540"/>
      <c r="F2" s="1540"/>
      <c r="G2" s="1540"/>
      <c r="H2" s="1540"/>
      <c r="I2" s="1540"/>
    </row>
    <row r="3" spans="1:9">
      <c r="A3" s="246"/>
      <c r="B3" s="1540" t="s">
        <v>1411</v>
      </c>
      <c r="C3" s="1540"/>
      <c r="D3" s="1540" t="s">
        <v>1412</v>
      </c>
      <c r="E3" s="1540"/>
      <c r="F3" s="1540" t="s">
        <v>1408</v>
      </c>
      <c r="G3" s="1540"/>
      <c r="H3" s="1540" t="s">
        <v>1409</v>
      </c>
      <c r="I3" s="1540"/>
    </row>
    <row r="4" spans="1:9">
      <c r="A4" s="246" t="s">
        <v>1414</v>
      </c>
      <c r="B4" s="1541">
        <v>15.6</v>
      </c>
      <c r="C4" s="1541"/>
      <c r="D4" s="1541">
        <v>58.3</v>
      </c>
      <c r="E4" s="1541"/>
      <c r="F4" s="1541">
        <v>22.1</v>
      </c>
      <c r="G4" s="1541"/>
      <c r="H4" s="1541">
        <v>4.0999999999999996</v>
      </c>
      <c r="I4" s="1541"/>
    </row>
    <row r="5" spans="1:9">
      <c r="A5" s="246" t="s">
        <v>1415</v>
      </c>
      <c r="B5" s="1541">
        <v>15.5</v>
      </c>
      <c r="C5" s="1541"/>
      <c r="D5" s="1541">
        <v>55.6</v>
      </c>
      <c r="E5" s="1541"/>
      <c r="F5" s="1541">
        <v>24.7</v>
      </c>
      <c r="G5" s="1541"/>
      <c r="H5" s="1541">
        <v>4.2</v>
      </c>
      <c r="I5" s="1541"/>
    </row>
    <row r="6" spans="1:9">
      <c r="A6" s="246" t="s">
        <v>1416</v>
      </c>
      <c r="B6" s="1541">
        <v>16.100000000000001</v>
      </c>
      <c r="C6" s="1541"/>
      <c r="D6" s="1541">
        <v>51.9</v>
      </c>
      <c r="E6" s="1541"/>
      <c r="F6" s="1541">
        <v>27.1</v>
      </c>
      <c r="G6" s="1541"/>
      <c r="H6" s="1541">
        <v>4.9000000000000004</v>
      </c>
      <c r="I6" s="1541"/>
    </row>
    <row r="7" spans="1:9">
      <c r="A7" s="246" t="s">
        <v>1417</v>
      </c>
      <c r="B7" s="1541">
        <v>15.9</v>
      </c>
      <c r="C7" s="1541"/>
      <c r="D7" s="1541">
        <v>48.7</v>
      </c>
      <c r="E7" s="1541"/>
      <c r="F7" s="1541">
        <v>28.2</v>
      </c>
      <c r="G7" s="1541"/>
      <c r="H7" s="1541">
        <v>7.2</v>
      </c>
      <c r="I7" s="1541"/>
    </row>
    <row r="8" spans="1:9">
      <c r="A8" s="246" t="s">
        <v>1418</v>
      </c>
      <c r="B8" s="1541">
        <v>16.100000000000001</v>
      </c>
      <c r="C8" s="1541"/>
      <c r="D8" s="1541">
        <v>46.3</v>
      </c>
      <c r="E8" s="1541"/>
      <c r="F8" s="1541">
        <v>28.2</v>
      </c>
      <c r="G8" s="1541"/>
      <c r="H8" s="1541">
        <v>9.5</v>
      </c>
      <c r="I8" s="1541"/>
    </row>
    <row r="9" spans="1:9" s="34" customFormat="1" ht="12">
      <c r="A9" s="34" t="s">
        <v>1659</v>
      </c>
    </row>
  </sheetData>
  <mergeCells count="26">
    <mergeCell ref="B8:C8"/>
    <mergeCell ref="D8:E8"/>
    <mergeCell ref="F8:G8"/>
    <mergeCell ref="H8:I8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A1:I1"/>
    <mergeCell ref="A2:I2"/>
    <mergeCell ref="B3:C3"/>
    <mergeCell ref="D3:E3"/>
    <mergeCell ref="F3:G3"/>
    <mergeCell ref="H3:I3"/>
  </mergeCells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topLeftCell="A19" workbookViewId="0">
      <selection activeCell="I44" sqref="I44"/>
    </sheetView>
  </sheetViews>
  <sheetFormatPr baseColWidth="10" defaultColWidth="11" defaultRowHeight="14.25"/>
  <cols>
    <col min="1" max="16384" width="11" style="171"/>
  </cols>
  <sheetData>
    <row r="1" spans="1:14" ht="30" customHeight="1" thickBot="1">
      <c r="A1" s="1542" t="s">
        <v>1889</v>
      </c>
      <c r="B1" s="1542"/>
      <c r="C1" s="1542"/>
      <c r="D1" s="1542"/>
      <c r="E1" s="1542"/>
      <c r="F1" s="1542"/>
      <c r="G1" s="1542"/>
      <c r="H1" s="1542"/>
      <c r="I1" s="1542"/>
      <c r="J1" s="1542"/>
      <c r="K1" s="758"/>
      <c r="L1" s="758"/>
      <c r="M1" s="758"/>
      <c r="N1" s="758"/>
    </row>
    <row r="2" spans="1:14">
      <c r="A2" s="1553" t="s">
        <v>1419</v>
      </c>
      <c r="B2" s="1554"/>
      <c r="C2" s="1554"/>
      <c r="D2" s="760" t="s">
        <v>945</v>
      </c>
      <c r="E2" s="1559" t="s">
        <v>1420</v>
      </c>
      <c r="F2" s="1554"/>
      <c r="G2" s="1554"/>
      <c r="H2" s="1554"/>
      <c r="I2" s="1554"/>
      <c r="J2" s="1560"/>
    </row>
    <row r="3" spans="1:14" ht="22.5" customHeight="1">
      <c r="A3" s="1555"/>
      <c r="B3" s="1556"/>
      <c r="C3" s="1556"/>
      <c r="D3" s="761"/>
      <c r="E3" s="1561" t="s">
        <v>1406</v>
      </c>
      <c r="F3" s="1556"/>
      <c r="G3" s="1561" t="s">
        <v>1407</v>
      </c>
      <c r="H3" s="1556"/>
      <c r="I3" s="1561" t="s">
        <v>1408</v>
      </c>
      <c r="J3" s="1562"/>
    </row>
    <row r="4" spans="1:14">
      <c r="A4" s="1555"/>
      <c r="B4" s="1556"/>
      <c r="C4" s="1556"/>
      <c r="D4" s="761"/>
      <c r="E4" s="1561" t="s">
        <v>945</v>
      </c>
      <c r="F4" s="1556"/>
      <c r="G4" s="1561" t="s">
        <v>945</v>
      </c>
      <c r="H4" s="1556"/>
      <c r="I4" s="1561" t="s">
        <v>945</v>
      </c>
      <c r="J4" s="1562"/>
    </row>
    <row r="5" spans="1:14" ht="15" thickBot="1">
      <c r="A5" s="1557"/>
      <c r="B5" s="1558"/>
      <c r="C5" s="1558"/>
      <c r="D5" s="762" t="s">
        <v>66</v>
      </c>
      <c r="E5" s="762" t="s">
        <v>66</v>
      </c>
      <c r="F5" s="762" t="s">
        <v>551</v>
      </c>
      <c r="G5" s="762" t="s">
        <v>66</v>
      </c>
      <c r="H5" s="762" t="s">
        <v>551</v>
      </c>
      <c r="I5" s="762" t="s">
        <v>66</v>
      </c>
      <c r="J5" s="763" t="s">
        <v>551</v>
      </c>
    </row>
    <row r="6" spans="1:14" ht="15" thickBot="1">
      <c r="A6" s="1543" t="s">
        <v>1414</v>
      </c>
      <c r="B6" s="1544"/>
      <c r="C6" s="1545"/>
      <c r="D6" s="1545"/>
      <c r="E6" s="1545"/>
      <c r="F6" s="1545"/>
      <c r="G6" s="1545"/>
      <c r="H6" s="1545"/>
      <c r="I6" s="1545"/>
      <c r="J6" s="1546"/>
    </row>
    <row r="7" spans="1:14">
      <c r="A7" s="1563" t="s">
        <v>53</v>
      </c>
      <c r="B7" s="1564"/>
      <c r="C7" s="903" t="s">
        <v>3</v>
      </c>
      <c r="D7" s="765">
        <v>110762</v>
      </c>
      <c r="E7" s="765">
        <v>17665</v>
      </c>
      <c r="F7" s="764">
        <v>15.9</v>
      </c>
      <c r="G7" s="765">
        <v>37513</v>
      </c>
      <c r="H7" s="767">
        <v>33.9</v>
      </c>
      <c r="I7" s="765">
        <v>55584</v>
      </c>
      <c r="J7" s="766">
        <v>50.2</v>
      </c>
    </row>
    <row r="8" spans="1:14">
      <c r="A8" s="1565"/>
      <c r="B8" s="1566"/>
      <c r="C8" s="903" t="s">
        <v>4</v>
      </c>
      <c r="D8" s="765">
        <v>97252</v>
      </c>
      <c r="E8" s="765">
        <v>12468</v>
      </c>
      <c r="F8" s="764">
        <v>12.8</v>
      </c>
      <c r="G8" s="765">
        <v>33319</v>
      </c>
      <c r="H8" s="767">
        <v>34.299999999999997</v>
      </c>
      <c r="I8" s="765">
        <v>51465</v>
      </c>
      <c r="J8" s="766">
        <v>52.9</v>
      </c>
    </row>
    <row r="9" spans="1:14" ht="15" thickBot="1">
      <c r="A9" s="1567"/>
      <c r="B9" s="1568"/>
      <c r="C9" s="903" t="s">
        <v>7</v>
      </c>
      <c r="D9" s="765">
        <v>208014</v>
      </c>
      <c r="E9" s="765">
        <v>30133</v>
      </c>
      <c r="F9" s="764">
        <v>14.5</v>
      </c>
      <c r="G9" s="765">
        <v>70832</v>
      </c>
      <c r="H9" s="767">
        <v>34.1</v>
      </c>
      <c r="I9" s="765">
        <v>107049</v>
      </c>
      <c r="J9" s="766">
        <v>51.5</v>
      </c>
    </row>
    <row r="10" spans="1:14">
      <c r="A10" s="1569" t="s">
        <v>57</v>
      </c>
      <c r="B10" s="1570"/>
      <c r="C10" s="903" t="s">
        <v>3</v>
      </c>
      <c r="D10" s="765">
        <v>2199</v>
      </c>
      <c r="E10" s="765">
        <v>307</v>
      </c>
      <c r="F10" s="998">
        <v>14</v>
      </c>
      <c r="G10" s="765">
        <v>975</v>
      </c>
      <c r="H10" s="767">
        <v>44.3</v>
      </c>
      <c r="I10" s="765">
        <v>917</v>
      </c>
      <c r="J10" s="766">
        <v>41.7</v>
      </c>
    </row>
    <row r="11" spans="1:14">
      <c r="A11" s="1571"/>
      <c r="B11" s="1572"/>
      <c r="C11" s="903" t="s">
        <v>4</v>
      </c>
      <c r="D11" s="765">
        <v>1825</v>
      </c>
      <c r="E11" s="765">
        <v>163</v>
      </c>
      <c r="F11" s="764">
        <v>8.9</v>
      </c>
      <c r="G11" s="765">
        <v>822</v>
      </c>
      <c r="H11" s="767">
        <v>45</v>
      </c>
      <c r="I11" s="765">
        <v>840</v>
      </c>
      <c r="J11" s="766">
        <v>46</v>
      </c>
    </row>
    <row r="12" spans="1:14" ht="15" thickBot="1">
      <c r="A12" s="1571"/>
      <c r="B12" s="1572"/>
      <c r="C12" s="904" t="s">
        <v>7</v>
      </c>
      <c r="D12" s="899">
        <v>4024</v>
      </c>
      <c r="E12" s="899">
        <v>470</v>
      </c>
      <c r="F12" s="900">
        <v>11.7</v>
      </c>
      <c r="G12" s="899">
        <v>1797</v>
      </c>
      <c r="H12" s="901">
        <v>44.7</v>
      </c>
      <c r="I12" s="899">
        <v>1757</v>
      </c>
      <c r="J12" s="902">
        <v>43.7</v>
      </c>
    </row>
    <row r="13" spans="1:14" ht="15" thickBot="1">
      <c r="A13" s="1547" t="s">
        <v>1415</v>
      </c>
      <c r="B13" s="1548"/>
      <c r="C13" s="1548"/>
      <c r="D13" s="1548"/>
      <c r="E13" s="1548"/>
      <c r="F13" s="1548"/>
      <c r="G13" s="1548"/>
      <c r="H13" s="1548"/>
      <c r="I13" s="1548"/>
      <c r="J13" s="1549"/>
    </row>
    <row r="14" spans="1:14">
      <c r="A14" s="1575" t="s">
        <v>53</v>
      </c>
      <c r="B14" s="1575"/>
      <c r="C14" s="905" t="s">
        <v>3</v>
      </c>
      <c r="D14" s="906">
        <v>104482</v>
      </c>
      <c r="E14" s="906">
        <v>16685</v>
      </c>
      <c r="F14" s="999">
        <v>16</v>
      </c>
      <c r="G14" s="906">
        <v>35404</v>
      </c>
      <c r="H14" s="907">
        <v>33.9</v>
      </c>
      <c r="I14" s="906">
        <v>52393</v>
      </c>
      <c r="J14" s="907">
        <v>50.1</v>
      </c>
    </row>
    <row r="15" spans="1:14">
      <c r="A15" s="1576"/>
      <c r="B15" s="1576"/>
      <c r="C15" s="903" t="s">
        <v>4</v>
      </c>
      <c r="D15" s="765">
        <v>90700</v>
      </c>
      <c r="E15" s="765">
        <v>11819</v>
      </c>
      <c r="F15" s="1000">
        <v>13</v>
      </c>
      <c r="G15" s="765">
        <v>31134</v>
      </c>
      <c r="H15" s="766">
        <v>34.299999999999997</v>
      </c>
      <c r="I15" s="765">
        <v>47747</v>
      </c>
      <c r="J15" s="766">
        <v>52.6</v>
      </c>
    </row>
    <row r="16" spans="1:14">
      <c r="A16" s="1576"/>
      <c r="B16" s="1576"/>
      <c r="C16" s="903" t="s">
        <v>7</v>
      </c>
      <c r="D16" s="765">
        <v>195182</v>
      </c>
      <c r="E16" s="765">
        <v>28504</v>
      </c>
      <c r="F16" s="766">
        <v>14.6</v>
      </c>
      <c r="G16" s="765">
        <v>66538</v>
      </c>
      <c r="H16" s="766">
        <v>34.1</v>
      </c>
      <c r="I16" s="765">
        <v>100140</v>
      </c>
      <c r="J16" s="766">
        <v>51.3</v>
      </c>
    </row>
    <row r="17" spans="1:10">
      <c r="A17" s="1573" t="s">
        <v>57</v>
      </c>
      <c r="B17" s="1573"/>
      <c r="C17" s="903" t="s">
        <v>3</v>
      </c>
      <c r="D17" s="765">
        <v>2072</v>
      </c>
      <c r="E17" s="765">
        <v>307</v>
      </c>
      <c r="F17" s="766">
        <v>14.8</v>
      </c>
      <c r="G17" s="765">
        <v>903</v>
      </c>
      <c r="H17" s="766">
        <v>43.6</v>
      </c>
      <c r="I17" s="765">
        <v>862</v>
      </c>
      <c r="J17" s="766">
        <v>41.6</v>
      </c>
    </row>
    <row r="18" spans="1:10">
      <c r="A18" s="1573"/>
      <c r="B18" s="1573"/>
      <c r="C18" s="903" t="s">
        <v>4</v>
      </c>
      <c r="D18" s="765">
        <v>1734</v>
      </c>
      <c r="E18" s="765">
        <v>155</v>
      </c>
      <c r="F18" s="766">
        <v>8.9</v>
      </c>
      <c r="G18" s="765">
        <v>766</v>
      </c>
      <c r="H18" s="766">
        <v>44.2</v>
      </c>
      <c r="I18" s="765">
        <v>813</v>
      </c>
      <c r="J18" s="766">
        <v>46.9</v>
      </c>
    </row>
    <row r="19" spans="1:10" ht="15" thickBot="1">
      <c r="A19" s="1574"/>
      <c r="B19" s="1574"/>
      <c r="C19" s="904" t="s">
        <v>7</v>
      </c>
      <c r="D19" s="899">
        <v>3806</v>
      </c>
      <c r="E19" s="899">
        <v>462</v>
      </c>
      <c r="F19" s="902">
        <v>12.1</v>
      </c>
      <c r="G19" s="899">
        <v>1669</v>
      </c>
      <c r="H19" s="902">
        <v>43.9</v>
      </c>
      <c r="I19" s="899">
        <v>1675</v>
      </c>
      <c r="J19" s="902">
        <v>44</v>
      </c>
    </row>
    <row r="20" spans="1:10" ht="15" thickBot="1">
      <c r="A20" s="1550" t="s">
        <v>1416</v>
      </c>
      <c r="B20" s="1551"/>
      <c r="C20" s="1551"/>
      <c r="D20" s="1551"/>
      <c r="E20" s="1551"/>
      <c r="F20" s="1551"/>
      <c r="G20" s="1551"/>
      <c r="H20" s="1551"/>
      <c r="I20" s="1551"/>
      <c r="J20" s="1552"/>
    </row>
    <row r="21" spans="1:10">
      <c r="A21" s="1575" t="s">
        <v>53</v>
      </c>
      <c r="B21" s="1575"/>
      <c r="C21" s="905" t="s">
        <v>3</v>
      </c>
      <c r="D21" s="906">
        <v>93683</v>
      </c>
      <c r="E21" s="906">
        <v>14998</v>
      </c>
      <c r="F21" s="999">
        <v>16</v>
      </c>
      <c r="G21" s="906">
        <v>31952</v>
      </c>
      <c r="H21" s="907">
        <v>34.1</v>
      </c>
      <c r="I21" s="906">
        <v>46733</v>
      </c>
      <c r="J21" s="907">
        <v>49.9</v>
      </c>
    </row>
    <row r="22" spans="1:10">
      <c r="A22" s="1576"/>
      <c r="B22" s="1576"/>
      <c r="C22" s="903" t="s">
        <v>4</v>
      </c>
      <c r="D22" s="765">
        <v>82601</v>
      </c>
      <c r="E22" s="765">
        <v>11066</v>
      </c>
      <c r="F22" s="766">
        <v>13.4</v>
      </c>
      <c r="G22" s="765">
        <v>28556</v>
      </c>
      <c r="H22" s="766">
        <v>34.6</v>
      </c>
      <c r="I22" s="765">
        <v>42979</v>
      </c>
      <c r="J22" s="766">
        <v>52</v>
      </c>
    </row>
    <row r="23" spans="1:10">
      <c r="A23" s="1576"/>
      <c r="B23" s="1576"/>
      <c r="C23" s="903" t="s">
        <v>7</v>
      </c>
      <c r="D23" s="765">
        <v>176284</v>
      </c>
      <c r="E23" s="765">
        <v>26064</v>
      </c>
      <c r="F23" s="766">
        <v>14.8</v>
      </c>
      <c r="G23" s="765">
        <v>60508</v>
      </c>
      <c r="H23" s="766">
        <v>34.299999999999997</v>
      </c>
      <c r="I23" s="765">
        <v>89712</v>
      </c>
      <c r="J23" s="766">
        <v>50.9</v>
      </c>
    </row>
    <row r="24" spans="1:10">
      <c r="A24" s="1573" t="s">
        <v>57</v>
      </c>
      <c r="B24" s="1573"/>
      <c r="C24" s="903" t="s">
        <v>3</v>
      </c>
      <c r="D24" s="765">
        <v>1908</v>
      </c>
      <c r="E24" s="765">
        <v>286</v>
      </c>
      <c r="F24" s="1000">
        <v>15</v>
      </c>
      <c r="G24" s="765">
        <v>870</v>
      </c>
      <c r="H24" s="766">
        <v>45.6</v>
      </c>
      <c r="I24" s="765">
        <v>752</v>
      </c>
      <c r="J24" s="766">
        <v>39.4</v>
      </c>
    </row>
    <row r="25" spans="1:10">
      <c r="A25" s="1573"/>
      <c r="B25" s="1573"/>
      <c r="C25" s="903" t="s">
        <v>4</v>
      </c>
      <c r="D25" s="765">
        <v>1591</v>
      </c>
      <c r="E25" s="765">
        <v>149</v>
      </c>
      <c r="F25" s="766">
        <v>9.4</v>
      </c>
      <c r="G25" s="765">
        <v>720</v>
      </c>
      <c r="H25" s="766">
        <v>45.3</v>
      </c>
      <c r="I25" s="765">
        <v>722</v>
      </c>
      <c r="J25" s="766">
        <v>45.4</v>
      </c>
    </row>
    <row r="26" spans="1:10" ht="15" thickBot="1">
      <c r="A26" s="1574"/>
      <c r="B26" s="1574"/>
      <c r="C26" s="904" t="s">
        <v>7</v>
      </c>
      <c r="D26" s="899">
        <v>3499</v>
      </c>
      <c r="E26" s="899">
        <v>435</v>
      </c>
      <c r="F26" s="902">
        <v>12.4</v>
      </c>
      <c r="G26" s="899">
        <v>1590</v>
      </c>
      <c r="H26" s="902">
        <v>45.4</v>
      </c>
      <c r="I26" s="899">
        <v>1474</v>
      </c>
      <c r="J26" s="902">
        <v>42.1</v>
      </c>
    </row>
    <row r="27" spans="1:10" ht="15" thickBot="1">
      <c r="A27" s="1550" t="s">
        <v>1417</v>
      </c>
      <c r="B27" s="1551"/>
      <c r="C27" s="1551"/>
      <c r="D27" s="1551"/>
      <c r="E27" s="1551"/>
      <c r="F27" s="1551"/>
      <c r="G27" s="1551"/>
      <c r="H27" s="1551"/>
      <c r="I27" s="1551"/>
      <c r="J27" s="1552"/>
    </row>
    <row r="28" spans="1:10">
      <c r="A28" s="1575" t="s">
        <v>53</v>
      </c>
      <c r="B28" s="1575"/>
      <c r="C28" s="905" t="s">
        <v>3</v>
      </c>
      <c r="D28" s="906">
        <v>87516</v>
      </c>
      <c r="E28" s="906">
        <v>14358</v>
      </c>
      <c r="F28" s="907">
        <v>16.399999999999999</v>
      </c>
      <c r="G28" s="906">
        <v>30330</v>
      </c>
      <c r="H28" s="907">
        <v>34.700000000000003</v>
      </c>
      <c r="I28" s="906">
        <v>42828</v>
      </c>
      <c r="J28" s="907">
        <v>48.9</v>
      </c>
    </row>
    <row r="29" spans="1:10">
      <c r="A29" s="1576"/>
      <c r="B29" s="1576"/>
      <c r="C29" s="903" t="s">
        <v>4</v>
      </c>
      <c r="D29" s="765">
        <v>77206</v>
      </c>
      <c r="E29" s="765">
        <v>10897</v>
      </c>
      <c r="F29" s="766">
        <v>14.1</v>
      </c>
      <c r="G29" s="765">
        <v>26705</v>
      </c>
      <c r="H29" s="766">
        <v>34.6</v>
      </c>
      <c r="I29" s="765">
        <v>39604</v>
      </c>
      <c r="J29" s="766">
        <v>51.3</v>
      </c>
    </row>
    <row r="30" spans="1:10">
      <c r="A30" s="1576"/>
      <c r="B30" s="1576"/>
      <c r="C30" s="903" t="s">
        <v>7</v>
      </c>
      <c r="D30" s="765">
        <v>164722</v>
      </c>
      <c r="E30" s="765">
        <v>25255</v>
      </c>
      <c r="F30" s="766">
        <v>15.3</v>
      </c>
      <c r="G30" s="765">
        <v>57035</v>
      </c>
      <c r="H30" s="766">
        <v>34.6</v>
      </c>
      <c r="I30" s="765">
        <v>82432</v>
      </c>
      <c r="J30" s="766">
        <v>50</v>
      </c>
    </row>
    <row r="31" spans="1:10">
      <c r="A31" s="1573" t="s">
        <v>57</v>
      </c>
      <c r="B31" s="1573"/>
      <c r="C31" s="903" t="s">
        <v>3</v>
      </c>
      <c r="D31" s="765">
        <v>1716</v>
      </c>
      <c r="E31" s="765">
        <v>256</v>
      </c>
      <c r="F31" s="766">
        <v>14.9</v>
      </c>
      <c r="G31" s="765">
        <v>796</v>
      </c>
      <c r="H31" s="766">
        <v>46.4</v>
      </c>
      <c r="I31" s="765">
        <v>664</v>
      </c>
      <c r="J31" s="766">
        <v>38.700000000000003</v>
      </c>
    </row>
    <row r="32" spans="1:10">
      <c r="A32" s="1573"/>
      <c r="B32" s="1573"/>
      <c r="C32" s="903" t="s">
        <v>4</v>
      </c>
      <c r="D32" s="765">
        <v>1440</v>
      </c>
      <c r="E32" s="765">
        <v>134</v>
      </c>
      <c r="F32" s="766">
        <v>9.3000000000000007</v>
      </c>
      <c r="G32" s="765">
        <v>672</v>
      </c>
      <c r="H32" s="766">
        <v>46.7</v>
      </c>
      <c r="I32" s="765">
        <v>634</v>
      </c>
      <c r="J32" s="766">
        <v>44</v>
      </c>
    </row>
    <row r="33" spans="1:10" ht="15" thickBot="1">
      <c r="A33" s="1574"/>
      <c r="B33" s="1574"/>
      <c r="C33" s="904" t="s">
        <v>7</v>
      </c>
      <c r="D33" s="899">
        <v>3156</v>
      </c>
      <c r="E33" s="899">
        <v>390</v>
      </c>
      <c r="F33" s="902">
        <v>12.4</v>
      </c>
      <c r="G33" s="899">
        <v>1468</v>
      </c>
      <c r="H33" s="902">
        <v>46.5</v>
      </c>
      <c r="I33" s="899">
        <v>1298</v>
      </c>
      <c r="J33" s="902">
        <v>41.1</v>
      </c>
    </row>
    <row r="34" spans="1:10" ht="15" thickBot="1">
      <c r="A34" s="1550" t="s">
        <v>1418</v>
      </c>
      <c r="B34" s="1551"/>
      <c r="C34" s="1551"/>
      <c r="D34" s="1551"/>
      <c r="E34" s="1551"/>
      <c r="F34" s="1551"/>
      <c r="G34" s="1551"/>
      <c r="H34" s="1551"/>
      <c r="I34" s="1551"/>
      <c r="J34" s="1552"/>
    </row>
    <row r="35" spans="1:10">
      <c r="A35" s="1575" t="s">
        <v>53</v>
      </c>
      <c r="B35" s="1575"/>
      <c r="C35" s="905" t="s">
        <v>3</v>
      </c>
      <c r="D35" s="906">
        <v>84596</v>
      </c>
      <c r="E35" s="906">
        <v>14033</v>
      </c>
      <c r="F35" s="907">
        <v>16.600000000000001</v>
      </c>
      <c r="G35" s="906">
        <v>29712</v>
      </c>
      <c r="H35" s="907">
        <v>35.1</v>
      </c>
      <c r="I35" s="906">
        <v>40851</v>
      </c>
      <c r="J35" s="907">
        <v>48.3</v>
      </c>
    </row>
    <row r="36" spans="1:10">
      <c r="A36" s="1576"/>
      <c r="B36" s="1576"/>
      <c r="C36" s="903" t="s">
        <v>4</v>
      </c>
      <c r="D36" s="765">
        <v>73894</v>
      </c>
      <c r="E36" s="765">
        <v>10854</v>
      </c>
      <c r="F36" s="766">
        <v>14.7</v>
      </c>
      <c r="G36" s="765">
        <v>25564</v>
      </c>
      <c r="H36" s="766">
        <v>34.6</v>
      </c>
      <c r="I36" s="765">
        <v>37476</v>
      </c>
      <c r="J36" s="766">
        <v>50.7</v>
      </c>
    </row>
    <row r="37" spans="1:10">
      <c r="A37" s="1576"/>
      <c r="B37" s="1576"/>
      <c r="C37" s="903" t="s">
        <v>7</v>
      </c>
      <c r="D37" s="765">
        <v>158490</v>
      </c>
      <c r="E37" s="765">
        <v>24887</v>
      </c>
      <c r="F37" s="766">
        <v>15.7</v>
      </c>
      <c r="G37" s="765">
        <v>55276</v>
      </c>
      <c r="H37" s="766">
        <v>34.9</v>
      </c>
      <c r="I37" s="765">
        <v>78327</v>
      </c>
      <c r="J37" s="766">
        <v>49.4</v>
      </c>
    </row>
    <row r="38" spans="1:10">
      <c r="A38" s="1573" t="s">
        <v>57</v>
      </c>
      <c r="B38" s="1573"/>
      <c r="C38" s="903" t="s">
        <v>3</v>
      </c>
      <c r="D38" s="765">
        <v>1641</v>
      </c>
      <c r="E38" s="765">
        <v>236</v>
      </c>
      <c r="F38" s="766">
        <v>14.4</v>
      </c>
      <c r="G38" s="765">
        <v>789</v>
      </c>
      <c r="H38" s="766">
        <v>48.1</v>
      </c>
      <c r="I38" s="765">
        <v>616</v>
      </c>
      <c r="J38" s="766">
        <v>37.5</v>
      </c>
    </row>
    <row r="39" spans="1:10">
      <c r="A39" s="1573"/>
      <c r="B39" s="1573"/>
      <c r="C39" s="903" t="s">
        <v>4</v>
      </c>
      <c r="D39" s="765">
        <v>1428</v>
      </c>
      <c r="E39" s="765">
        <v>133</v>
      </c>
      <c r="F39" s="766">
        <v>9.3000000000000007</v>
      </c>
      <c r="G39" s="765">
        <v>672</v>
      </c>
      <c r="H39" s="766">
        <v>47.1</v>
      </c>
      <c r="I39" s="765">
        <v>623</v>
      </c>
      <c r="J39" s="766">
        <v>43.6</v>
      </c>
    </row>
    <row r="40" spans="1:10">
      <c r="A40" s="1573"/>
      <c r="B40" s="1573"/>
      <c r="C40" s="903" t="s">
        <v>7</v>
      </c>
      <c r="D40" s="765">
        <v>3069</v>
      </c>
      <c r="E40" s="765">
        <v>369</v>
      </c>
      <c r="F40" s="1000">
        <v>12</v>
      </c>
      <c r="G40" s="765">
        <v>1461</v>
      </c>
      <c r="H40" s="766">
        <v>47.6</v>
      </c>
      <c r="I40" s="765">
        <v>1239</v>
      </c>
      <c r="J40" s="766">
        <v>40.4</v>
      </c>
    </row>
    <row r="41" spans="1:10">
      <c r="A41" s="215" t="s">
        <v>1421</v>
      </c>
      <c r="B41" s="34"/>
      <c r="C41" s="34"/>
      <c r="D41" s="34"/>
      <c r="E41" s="34"/>
    </row>
    <row r="42" spans="1:10">
      <c r="A42" s="215" t="s">
        <v>1422</v>
      </c>
      <c r="B42" s="34"/>
      <c r="C42" s="34"/>
      <c r="D42" s="34"/>
      <c r="E42" s="34"/>
    </row>
    <row r="43" spans="1:10">
      <c r="A43" s="215" t="s">
        <v>1423</v>
      </c>
      <c r="B43" s="34"/>
      <c r="C43" s="34"/>
      <c r="D43" s="34"/>
      <c r="E43" s="34"/>
    </row>
    <row r="44" spans="1:10">
      <c r="A44" s="215" t="s">
        <v>1424</v>
      </c>
      <c r="B44" s="34"/>
      <c r="C44" s="34"/>
      <c r="D44" s="34"/>
      <c r="E44" s="34"/>
    </row>
    <row r="45" spans="1:10">
      <c r="A45" s="215" t="s">
        <v>1425</v>
      </c>
      <c r="B45" s="34"/>
      <c r="C45" s="34"/>
      <c r="D45" s="34"/>
      <c r="E45" s="34"/>
    </row>
    <row r="46" spans="1:10">
      <c r="A46" s="215" t="s">
        <v>1426</v>
      </c>
      <c r="B46" s="34"/>
      <c r="C46" s="34"/>
      <c r="D46" s="34"/>
      <c r="E46" s="34"/>
    </row>
    <row r="47" spans="1:10">
      <c r="A47" s="215" t="s">
        <v>1427</v>
      </c>
      <c r="B47" s="34"/>
      <c r="C47" s="34"/>
      <c r="D47" s="34"/>
      <c r="E47" s="34"/>
    </row>
    <row r="48" spans="1:10">
      <c r="A48" s="215" t="s">
        <v>1428</v>
      </c>
      <c r="B48" s="34"/>
      <c r="C48" s="34"/>
      <c r="D48" s="34"/>
      <c r="E48" s="34"/>
    </row>
    <row r="49" spans="1:1" s="274" customFormat="1">
      <c r="A49" s="977" t="s">
        <v>1665</v>
      </c>
    </row>
  </sheetData>
  <mergeCells count="24">
    <mergeCell ref="A31:B33"/>
    <mergeCell ref="A35:B37"/>
    <mergeCell ref="A38:B40"/>
    <mergeCell ref="A14:B16"/>
    <mergeCell ref="A17:B19"/>
    <mergeCell ref="A21:B23"/>
    <mergeCell ref="A24:B26"/>
    <mergeCell ref="A28:B30"/>
    <mergeCell ref="A34:J34"/>
    <mergeCell ref="A1:J1"/>
    <mergeCell ref="A6:J6"/>
    <mergeCell ref="A13:J13"/>
    <mergeCell ref="A20:J20"/>
    <mergeCell ref="A27:J27"/>
    <mergeCell ref="A2:C5"/>
    <mergeCell ref="E2:J2"/>
    <mergeCell ref="E3:F3"/>
    <mergeCell ref="G3:H3"/>
    <mergeCell ref="I3:J3"/>
    <mergeCell ref="E4:F4"/>
    <mergeCell ref="G4:H4"/>
    <mergeCell ref="I4:J4"/>
    <mergeCell ref="A7:B9"/>
    <mergeCell ref="A10:B12"/>
  </mergeCells>
  <pageMargins left="0.7" right="0.7" top="0.78740157499999996" bottom="0.78740157499999996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6"/>
  <sheetViews>
    <sheetView workbookViewId="0">
      <selection activeCell="H426" sqref="H426"/>
    </sheetView>
  </sheetViews>
  <sheetFormatPr baseColWidth="10" defaultRowHeight="12.75"/>
  <cols>
    <col min="1" max="1" width="54.125" style="759" customWidth="1"/>
    <col min="2" max="2" width="13.375" style="759" customWidth="1"/>
    <col min="3" max="3" width="13.625" style="759" customWidth="1"/>
    <col min="4" max="4" width="10" style="759" customWidth="1"/>
    <col min="5" max="255" width="11" style="976"/>
    <col min="256" max="256" width="54.125" style="976" customWidth="1"/>
    <col min="257" max="257" width="10" style="976" customWidth="1"/>
    <col min="258" max="258" width="11.875" style="976" customWidth="1"/>
    <col min="259" max="259" width="10" style="976" customWidth="1"/>
    <col min="260" max="511" width="11" style="976"/>
    <col min="512" max="512" width="54.125" style="976" customWidth="1"/>
    <col min="513" max="513" width="10" style="976" customWidth="1"/>
    <col min="514" max="514" width="11.875" style="976" customWidth="1"/>
    <col min="515" max="515" width="10" style="976" customWidth="1"/>
    <col min="516" max="767" width="11" style="976"/>
    <col min="768" max="768" width="54.125" style="976" customWidth="1"/>
    <col min="769" max="769" width="10" style="976" customWidth="1"/>
    <col min="770" max="770" width="11.875" style="976" customWidth="1"/>
    <col min="771" max="771" width="10" style="976" customWidth="1"/>
    <col min="772" max="1023" width="11" style="976"/>
    <col min="1024" max="1024" width="54.125" style="976" customWidth="1"/>
    <col min="1025" max="1025" width="10" style="976" customWidth="1"/>
    <col min="1026" max="1026" width="11.875" style="976" customWidth="1"/>
    <col min="1027" max="1027" width="10" style="976" customWidth="1"/>
    <col min="1028" max="1279" width="11" style="976"/>
    <col min="1280" max="1280" width="54.125" style="976" customWidth="1"/>
    <col min="1281" max="1281" width="10" style="976" customWidth="1"/>
    <col min="1282" max="1282" width="11.875" style="976" customWidth="1"/>
    <col min="1283" max="1283" width="10" style="976" customWidth="1"/>
    <col min="1284" max="1535" width="11" style="976"/>
    <col min="1536" max="1536" width="54.125" style="976" customWidth="1"/>
    <col min="1537" max="1537" width="10" style="976" customWidth="1"/>
    <col min="1538" max="1538" width="11.875" style="976" customWidth="1"/>
    <col min="1539" max="1539" width="10" style="976" customWidth="1"/>
    <col min="1540" max="1791" width="11" style="976"/>
    <col min="1792" max="1792" width="54.125" style="976" customWidth="1"/>
    <col min="1793" max="1793" width="10" style="976" customWidth="1"/>
    <col min="1794" max="1794" width="11.875" style="976" customWidth="1"/>
    <col min="1795" max="1795" width="10" style="976" customWidth="1"/>
    <col min="1796" max="2047" width="11" style="976"/>
    <col min="2048" max="2048" width="54.125" style="976" customWidth="1"/>
    <col min="2049" max="2049" width="10" style="976" customWidth="1"/>
    <col min="2050" max="2050" width="11.875" style="976" customWidth="1"/>
    <col min="2051" max="2051" width="10" style="976" customWidth="1"/>
    <col min="2052" max="2303" width="11" style="976"/>
    <col min="2304" max="2304" width="54.125" style="976" customWidth="1"/>
    <col min="2305" max="2305" width="10" style="976" customWidth="1"/>
    <col min="2306" max="2306" width="11.875" style="976" customWidth="1"/>
    <col min="2307" max="2307" width="10" style="976" customWidth="1"/>
    <col min="2308" max="2559" width="11" style="976"/>
    <col min="2560" max="2560" width="54.125" style="976" customWidth="1"/>
    <col min="2561" max="2561" width="10" style="976" customWidth="1"/>
    <col min="2562" max="2562" width="11.875" style="976" customWidth="1"/>
    <col min="2563" max="2563" width="10" style="976" customWidth="1"/>
    <col min="2564" max="2815" width="11" style="976"/>
    <col min="2816" max="2816" width="54.125" style="976" customWidth="1"/>
    <col min="2817" max="2817" width="10" style="976" customWidth="1"/>
    <col min="2818" max="2818" width="11.875" style="976" customWidth="1"/>
    <col min="2819" max="2819" width="10" style="976" customWidth="1"/>
    <col min="2820" max="3071" width="11" style="976"/>
    <col min="3072" max="3072" width="54.125" style="976" customWidth="1"/>
    <col min="3073" max="3073" width="10" style="976" customWidth="1"/>
    <col min="3074" max="3074" width="11.875" style="976" customWidth="1"/>
    <col min="3075" max="3075" width="10" style="976" customWidth="1"/>
    <col min="3076" max="3327" width="11" style="976"/>
    <col min="3328" max="3328" width="54.125" style="976" customWidth="1"/>
    <col min="3329" max="3329" width="10" style="976" customWidth="1"/>
    <col min="3330" max="3330" width="11.875" style="976" customWidth="1"/>
    <col min="3331" max="3331" width="10" style="976" customWidth="1"/>
    <col min="3332" max="3583" width="11" style="976"/>
    <col min="3584" max="3584" width="54.125" style="976" customWidth="1"/>
    <col min="3585" max="3585" width="10" style="976" customWidth="1"/>
    <col min="3586" max="3586" width="11.875" style="976" customWidth="1"/>
    <col min="3587" max="3587" width="10" style="976" customWidth="1"/>
    <col min="3588" max="3839" width="11" style="976"/>
    <col min="3840" max="3840" width="54.125" style="976" customWidth="1"/>
    <col min="3841" max="3841" width="10" style="976" customWidth="1"/>
    <col min="3842" max="3842" width="11.875" style="976" customWidth="1"/>
    <col min="3843" max="3843" width="10" style="976" customWidth="1"/>
    <col min="3844" max="4095" width="11" style="976"/>
    <col min="4096" max="4096" width="54.125" style="976" customWidth="1"/>
    <col min="4097" max="4097" width="10" style="976" customWidth="1"/>
    <col min="4098" max="4098" width="11.875" style="976" customWidth="1"/>
    <col min="4099" max="4099" width="10" style="976" customWidth="1"/>
    <col min="4100" max="4351" width="11" style="976"/>
    <col min="4352" max="4352" width="54.125" style="976" customWidth="1"/>
    <col min="4353" max="4353" width="10" style="976" customWidth="1"/>
    <col min="4354" max="4354" width="11.875" style="976" customWidth="1"/>
    <col min="4355" max="4355" width="10" style="976" customWidth="1"/>
    <col min="4356" max="4607" width="11" style="976"/>
    <col min="4608" max="4608" width="54.125" style="976" customWidth="1"/>
    <col min="4609" max="4609" width="10" style="976" customWidth="1"/>
    <col min="4610" max="4610" width="11.875" style="976" customWidth="1"/>
    <col min="4611" max="4611" width="10" style="976" customWidth="1"/>
    <col min="4612" max="4863" width="11" style="976"/>
    <col min="4864" max="4864" width="54.125" style="976" customWidth="1"/>
    <col min="4865" max="4865" width="10" style="976" customWidth="1"/>
    <col min="4866" max="4866" width="11.875" style="976" customWidth="1"/>
    <col min="4867" max="4867" width="10" style="976" customWidth="1"/>
    <col min="4868" max="5119" width="11" style="976"/>
    <col min="5120" max="5120" width="54.125" style="976" customWidth="1"/>
    <col min="5121" max="5121" width="10" style="976" customWidth="1"/>
    <col min="5122" max="5122" width="11.875" style="976" customWidth="1"/>
    <col min="5123" max="5123" width="10" style="976" customWidth="1"/>
    <col min="5124" max="5375" width="11" style="976"/>
    <col min="5376" max="5376" width="54.125" style="976" customWidth="1"/>
    <col min="5377" max="5377" width="10" style="976" customWidth="1"/>
    <col min="5378" max="5378" width="11.875" style="976" customWidth="1"/>
    <col min="5379" max="5379" width="10" style="976" customWidth="1"/>
    <col min="5380" max="5631" width="11" style="976"/>
    <col min="5632" max="5632" width="54.125" style="976" customWidth="1"/>
    <col min="5633" max="5633" width="10" style="976" customWidth="1"/>
    <col min="5634" max="5634" width="11.875" style="976" customWidth="1"/>
    <col min="5635" max="5635" width="10" style="976" customWidth="1"/>
    <col min="5636" max="5887" width="11" style="976"/>
    <col min="5888" max="5888" width="54.125" style="976" customWidth="1"/>
    <col min="5889" max="5889" width="10" style="976" customWidth="1"/>
    <col min="5890" max="5890" width="11.875" style="976" customWidth="1"/>
    <col min="5891" max="5891" width="10" style="976" customWidth="1"/>
    <col min="5892" max="6143" width="11" style="976"/>
    <col min="6144" max="6144" width="54.125" style="976" customWidth="1"/>
    <col min="6145" max="6145" width="10" style="976" customWidth="1"/>
    <col min="6146" max="6146" width="11.875" style="976" customWidth="1"/>
    <col min="6147" max="6147" width="10" style="976" customWidth="1"/>
    <col min="6148" max="6399" width="11" style="976"/>
    <col min="6400" max="6400" width="54.125" style="976" customWidth="1"/>
    <col min="6401" max="6401" width="10" style="976" customWidth="1"/>
    <col min="6402" max="6402" width="11.875" style="976" customWidth="1"/>
    <col min="6403" max="6403" width="10" style="976" customWidth="1"/>
    <col min="6404" max="6655" width="11" style="976"/>
    <col min="6656" max="6656" width="54.125" style="976" customWidth="1"/>
    <col min="6657" max="6657" width="10" style="976" customWidth="1"/>
    <col min="6658" max="6658" width="11.875" style="976" customWidth="1"/>
    <col min="6659" max="6659" width="10" style="976" customWidth="1"/>
    <col min="6660" max="6911" width="11" style="976"/>
    <col min="6912" max="6912" width="54.125" style="976" customWidth="1"/>
    <col min="6913" max="6913" width="10" style="976" customWidth="1"/>
    <col min="6914" max="6914" width="11.875" style="976" customWidth="1"/>
    <col min="6915" max="6915" width="10" style="976" customWidth="1"/>
    <col min="6916" max="7167" width="11" style="976"/>
    <col min="7168" max="7168" width="54.125" style="976" customWidth="1"/>
    <col min="7169" max="7169" width="10" style="976" customWidth="1"/>
    <col min="7170" max="7170" width="11.875" style="976" customWidth="1"/>
    <col min="7171" max="7171" width="10" style="976" customWidth="1"/>
    <col min="7172" max="7423" width="11" style="976"/>
    <col min="7424" max="7424" width="54.125" style="976" customWidth="1"/>
    <col min="7425" max="7425" width="10" style="976" customWidth="1"/>
    <col min="7426" max="7426" width="11.875" style="976" customWidth="1"/>
    <col min="7427" max="7427" width="10" style="976" customWidth="1"/>
    <col min="7428" max="7679" width="11" style="976"/>
    <col min="7680" max="7680" width="54.125" style="976" customWidth="1"/>
    <col min="7681" max="7681" width="10" style="976" customWidth="1"/>
    <col min="7682" max="7682" width="11.875" style="976" customWidth="1"/>
    <col min="7683" max="7683" width="10" style="976" customWidth="1"/>
    <col min="7684" max="7935" width="11" style="976"/>
    <col min="7936" max="7936" width="54.125" style="976" customWidth="1"/>
    <col min="7937" max="7937" width="10" style="976" customWidth="1"/>
    <col min="7938" max="7938" width="11.875" style="976" customWidth="1"/>
    <col min="7939" max="7939" width="10" style="976" customWidth="1"/>
    <col min="7940" max="8191" width="11" style="976"/>
    <col min="8192" max="8192" width="54.125" style="976" customWidth="1"/>
    <col min="8193" max="8193" width="10" style="976" customWidth="1"/>
    <col min="8194" max="8194" width="11.875" style="976" customWidth="1"/>
    <col min="8195" max="8195" width="10" style="976" customWidth="1"/>
    <col min="8196" max="8447" width="11" style="976"/>
    <col min="8448" max="8448" width="54.125" style="976" customWidth="1"/>
    <col min="8449" max="8449" width="10" style="976" customWidth="1"/>
    <col min="8450" max="8450" width="11.875" style="976" customWidth="1"/>
    <col min="8451" max="8451" width="10" style="976" customWidth="1"/>
    <col min="8452" max="8703" width="11" style="976"/>
    <col min="8704" max="8704" width="54.125" style="976" customWidth="1"/>
    <col min="8705" max="8705" width="10" style="976" customWidth="1"/>
    <col min="8706" max="8706" width="11.875" style="976" customWidth="1"/>
    <col min="8707" max="8707" width="10" style="976" customWidth="1"/>
    <col min="8708" max="8959" width="11" style="976"/>
    <col min="8960" max="8960" width="54.125" style="976" customWidth="1"/>
    <col min="8961" max="8961" width="10" style="976" customWidth="1"/>
    <col min="8962" max="8962" width="11.875" style="976" customWidth="1"/>
    <col min="8963" max="8963" width="10" style="976" customWidth="1"/>
    <col min="8964" max="9215" width="11" style="976"/>
    <col min="9216" max="9216" width="54.125" style="976" customWidth="1"/>
    <col min="9217" max="9217" width="10" style="976" customWidth="1"/>
    <col min="9218" max="9218" width="11.875" style="976" customWidth="1"/>
    <col min="9219" max="9219" width="10" style="976" customWidth="1"/>
    <col min="9220" max="9471" width="11" style="976"/>
    <col min="9472" max="9472" width="54.125" style="976" customWidth="1"/>
    <col min="9473" max="9473" width="10" style="976" customWidth="1"/>
    <col min="9474" max="9474" width="11.875" style="976" customWidth="1"/>
    <col min="9475" max="9475" width="10" style="976" customWidth="1"/>
    <col min="9476" max="9727" width="11" style="976"/>
    <col min="9728" max="9728" width="54.125" style="976" customWidth="1"/>
    <col min="9729" max="9729" width="10" style="976" customWidth="1"/>
    <col min="9730" max="9730" width="11.875" style="976" customWidth="1"/>
    <col min="9731" max="9731" width="10" style="976" customWidth="1"/>
    <col min="9732" max="9983" width="11" style="976"/>
    <col min="9984" max="9984" width="54.125" style="976" customWidth="1"/>
    <col min="9985" max="9985" width="10" style="976" customWidth="1"/>
    <col min="9986" max="9986" width="11.875" style="976" customWidth="1"/>
    <col min="9987" max="9987" width="10" style="976" customWidth="1"/>
    <col min="9988" max="10239" width="11" style="976"/>
    <col min="10240" max="10240" width="54.125" style="976" customWidth="1"/>
    <col min="10241" max="10241" width="10" style="976" customWidth="1"/>
    <col min="10242" max="10242" width="11.875" style="976" customWidth="1"/>
    <col min="10243" max="10243" width="10" style="976" customWidth="1"/>
    <col min="10244" max="10495" width="11" style="976"/>
    <col min="10496" max="10496" width="54.125" style="976" customWidth="1"/>
    <col min="10497" max="10497" width="10" style="976" customWidth="1"/>
    <col min="10498" max="10498" width="11.875" style="976" customWidth="1"/>
    <col min="10499" max="10499" width="10" style="976" customWidth="1"/>
    <col min="10500" max="10751" width="11" style="976"/>
    <col min="10752" max="10752" width="54.125" style="976" customWidth="1"/>
    <col min="10753" max="10753" width="10" style="976" customWidth="1"/>
    <col min="10754" max="10754" width="11.875" style="976" customWidth="1"/>
    <col min="10755" max="10755" width="10" style="976" customWidth="1"/>
    <col min="10756" max="11007" width="11" style="976"/>
    <col min="11008" max="11008" width="54.125" style="976" customWidth="1"/>
    <col min="11009" max="11009" width="10" style="976" customWidth="1"/>
    <col min="11010" max="11010" width="11.875" style="976" customWidth="1"/>
    <col min="11011" max="11011" width="10" style="976" customWidth="1"/>
    <col min="11012" max="11263" width="11" style="976"/>
    <col min="11264" max="11264" width="54.125" style="976" customWidth="1"/>
    <col min="11265" max="11265" width="10" style="976" customWidth="1"/>
    <col min="11266" max="11266" width="11.875" style="976" customWidth="1"/>
    <col min="11267" max="11267" width="10" style="976" customWidth="1"/>
    <col min="11268" max="11519" width="11" style="976"/>
    <col min="11520" max="11520" width="54.125" style="976" customWidth="1"/>
    <col min="11521" max="11521" width="10" style="976" customWidth="1"/>
    <col min="11522" max="11522" width="11.875" style="976" customWidth="1"/>
    <col min="11523" max="11523" width="10" style="976" customWidth="1"/>
    <col min="11524" max="11775" width="11" style="976"/>
    <col min="11776" max="11776" width="54.125" style="976" customWidth="1"/>
    <col min="11777" max="11777" width="10" style="976" customWidth="1"/>
    <col min="11778" max="11778" width="11.875" style="976" customWidth="1"/>
    <col min="11779" max="11779" width="10" style="976" customWidth="1"/>
    <col min="11780" max="12031" width="11" style="976"/>
    <col min="12032" max="12032" width="54.125" style="976" customWidth="1"/>
    <col min="12033" max="12033" width="10" style="976" customWidth="1"/>
    <col min="12034" max="12034" width="11.875" style="976" customWidth="1"/>
    <col min="12035" max="12035" width="10" style="976" customWidth="1"/>
    <col min="12036" max="12287" width="11" style="976"/>
    <col min="12288" max="12288" width="54.125" style="976" customWidth="1"/>
    <col min="12289" max="12289" width="10" style="976" customWidth="1"/>
    <col min="12290" max="12290" width="11.875" style="976" customWidth="1"/>
    <col min="12291" max="12291" width="10" style="976" customWidth="1"/>
    <col min="12292" max="12543" width="11" style="976"/>
    <col min="12544" max="12544" width="54.125" style="976" customWidth="1"/>
    <col min="12545" max="12545" width="10" style="976" customWidth="1"/>
    <col min="12546" max="12546" width="11.875" style="976" customWidth="1"/>
    <col min="12547" max="12547" width="10" style="976" customWidth="1"/>
    <col min="12548" max="12799" width="11" style="976"/>
    <col min="12800" max="12800" width="54.125" style="976" customWidth="1"/>
    <col min="12801" max="12801" width="10" style="976" customWidth="1"/>
    <col min="12802" max="12802" width="11.875" style="976" customWidth="1"/>
    <col min="12803" max="12803" width="10" style="976" customWidth="1"/>
    <col min="12804" max="13055" width="11" style="976"/>
    <col min="13056" max="13056" width="54.125" style="976" customWidth="1"/>
    <col min="13057" max="13057" width="10" style="976" customWidth="1"/>
    <col min="13058" max="13058" width="11.875" style="976" customWidth="1"/>
    <col min="13059" max="13059" width="10" style="976" customWidth="1"/>
    <col min="13060" max="13311" width="11" style="976"/>
    <col min="13312" max="13312" width="54.125" style="976" customWidth="1"/>
    <col min="13313" max="13313" width="10" style="976" customWidth="1"/>
    <col min="13314" max="13314" width="11.875" style="976" customWidth="1"/>
    <col min="13315" max="13315" width="10" style="976" customWidth="1"/>
    <col min="13316" max="13567" width="11" style="976"/>
    <col min="13568" max="13568" width="54.125" style="976" customWidth="1"/>
    <col min="13569" max="13569" width="10" style="976" customWidth="1"/>
    <col min="13570" max="13570" width="11.875" style="976" customWidth="1"/>
    <col min="13571" max="13571" width="10" style="976" customWidth="1"/>
    <col min="13572" max="13823" width="11" style="976"/>
    <col min="13824" max="13824" width="54.125" style="976" customWidth="1"/>
    <col min="13825" max="13825" width="10" style="976" customWidth="1"/>
    <col min="13826" max="13826" width="11.875" style="976" customWidth="1"/>
    <col min="13827" max="13827" width="10" style="976" customWidth="1"/>
    <col min="13828" max="14079" width="11" style="976"/>
    <col min="14080" max="14080" width="54.125" style="976" customWidth="1"/>
    <col min="14081" max="14081" width="10" style="976" customWidth="1"/>
    <col min="14082" max="14082" width="11.875" style="976" customWidth="1"/>
    <col min="14083" max="14083" width="10" style="976" customWidth="1"/>
    <col min="14084" max="14335" width="11" style="976"/>
    <col min="14336" max="14336" width="54.125" style="976" customWidth="1"/>
    <col min="14337" max="14337" width="10" style="976" customWidth="1"/>
    <col min="14338" max="14338" width="11.875" style="976" customWidth="1"/>
    <col min="14339" max="14339" width="10" style="976" customWidth="1"/>
    <col min="14340" max="14591" width="11" style="976"/>
    <col min="14592" max="14592" width="54.125" style="976" customWidth="1"/>
    <col min="14593" max="14593" width="10" style="976" customWidth="1"/>
    <col min="14594" max="14594" width="11.875" style="976" customWidth="1"/>
    <col min="14595" max="14595" width="10" style="976" customWidth="1"/>
    <col min="14596" max="14847" width="11" style="976"/>
    <col min="14848" max="14848" width="54.125" style="976" customWidth="1"/>
    <col min="14849" max="14849" width="10" style="976" customWidth="1"/>
    <col min="14850" max="14850" width="11.875" style="976" customWidth="1"/>
    <col min="14851" max="14851" width="10" style="976" customWidth="1"/>
    <col min="14852" max="15103" width="11" style="976"/>
    <col min="15104" max="15104" width="54.125" style="976" customWidth="1"/>
    <col min="15105" max="15105" width="10" style="976" customWidth="1"/>
    <col min="15106" max="15106" width="11.875" style="976" customWidth="1"/>
    <col min="15107" max="15107" width="10" style="976" customWidth="1"/>
    <col min="15108" max="15359" width="11" style="976"/>
    <col min="15360" max="15360" width="54.125" style="976" customWidth="1"/>
    <col min="15361" max="15361" width="10" style="976" customWidth="1"/>
    <col min="15362" max="15362" width="11.875" style="976" customWidth="1"/>
    <col min="15363" max="15363" width="10" style="976" customWidth="1"/>
    <col min="15364" max="15615" width="11" style="976"/>
    <col min="15616" max="15616" width="54.125" style="976" customWidth="1"/>
    <col min="15617" max="15617" width="10" style="976" customWidth="1"/>
    <col min="15618" max="15618" width="11.875" style="976" customWidth="1"/>
    <col min="15619" max="15619" width="10" style="976" customWidth="1"/>
    <col min="15620" max="15871" width="11" style="976"/>
    <col min="15872" max="15872" width="54.125" style="976" customWidth="1"/>
    <col min="15873" max="15873" width="10" style="976" customWidth="1"/>
    <col min="15874" max="15874" width="11.875" style="976" customWidth="1"/>
    <col min="15875" max="15875" width="10" style="976" customWidth="1"/>
    <col min="15876" max="16127" width="11" style="976"/>
    <col min="16128" max="16128" width="54.125" style="976" customWidth="1"/>
    <col min="16129" max="16129" width="10" style="976" customWidth="1"/>
    <col min="16130" max="16130" width="11.875" style="976" customWidth="1"/>
    <col min="16131" max="16131" width="10" style="976" customWidth="1"/>
    <col min="16132" max="16384" width="11" style="976"/>
  </cols>
  <sheetData>
    <row r="1" spans="1:4" ht="30" customHeight="1">
      <c r="A1" s="1577" t="s">
        <v>1663</v>
      </c>
      <c r="B1" s="1577"/>
      <c r="C1" s="1577"/>
      <c r="D1" s="1577"/>
    </row>
    <row r="2" spans="1:4" ht="38.25" customHeight="1">
      <c r="A2" s="978" t="s">
        <v>946</v>
      </c>
      <c r="B2" s="979" t="s">
        <v>947</v>
      </c>
      <c r="C2" s="979" t="s">
        <v>948</v>
      </c>
      <c r="D2" s="980"/>
    </row>
    <row r="3" spans="1:4">
      <c r="A3" s="981" t="s">
        <v>949</v>
      </c>
      <c r="B3" s="983">
        <v>23497</v>
      </c>
      <c r="C3" s="982">
        <v>5</v>
      </c>
      <c r="D3" s="981" t="s">
        <v>950</v>
      </c>
    </row>
    <row r="4" spans="1:4">
      <c r="A4" s="980" t="s">
        <v>951</v>
      </c>
      <c r="B4" s="1001">
        <v>29800</v>
      </c>
      <c r="C4" s="1002">
        <v>13</v>
      </c>
      <c r="D4" s="980"/>
    </row>
    <row r="5" spans="1:4">
      <c r="A5" s="981" t="s">
        <v>952</v>
      </c>
      <c r="B5" s="983">
        <v>9283</v>
      </c>
      <c r="C5" s="982" t="s">
        <v>67</v>
      </c>
      <c r="D5" s="981"/>
    </row>
    <row r="6" spans="1:4">
      <c r="A6" s="980" t="s">
        <v>953</v>
      </c>
      <c r="B6" s="1001">
        <v>23488</v>
      </c>
      <c r="C6" s="1002">
        <v>7</v>
      </c>
      <c r="D6" s="980"/>
    </row>
    <row r="7" spans="1:4">
      <c r="A7" s="981" t="s">
        <v>954</v>
      </c>
      <c r="B7" s="983">
        <v>10979</v>
      </c>
      <c r="C7" s="982">
        <v>3</v>
      </c>
      <c r="D7" s="981"/>
    </row>
    <row r="8" spans="1:4">
      <c r="A8" s="980" t="s">
        <v>955</v>
      </c>
      <c r="B8" s="1001">
        <v>11882</v>
      </c>
      <c r="C8" s="1002">
        <v>9</v>
      </c>
      <c r="D8" s="980"/>
    </row>
    <row r="9" spans="1:4">
      <c r="A9" s="981" t="s">
        <v>956</v>
      </c>
      <c r="B9" s="983">
        <v>24184</v>
      </c>
      <c r="C9" s="982" t="s">
        <v>67</v>
      </c>
      <c r="D9" s="981"/>
    </row>
    <row r="10" spans="1:4">
      <c r="A10" s="980" t="s">
        <v>957</v>
      </c>
      <c r="B10" s="1001">
        <v>26419</v>
      </c>
      <c r="C10" s="1002">
        <v>4</v>
      </c>
      <c r="D10" s="980"/>
    </row>
    <row r="11" spans="1:4">
      <c r="A11" s="981" t="s">
        <v>958</v>
      </c>
      <c r="B11" s="983">
        <v>9526</v>
      </c>
      <c r="C11" s="982">
        <v>4</v>
      </c>
      <c r="D11" s="981"/>
    </row>
    <row r="12" spans="1:4">
      <c r="A12" s="980" t="s">
        <v>959</v>
      </c>
      <c r="B12" s="1001">
        <v>13</v>
      </c>
      <c r="C12" s="1002">
        <v>0</v>
      </c>
      <c r="D12" s="980"/>
    </row>
    <row r="13" spans="1:4">
      <c r="A13" s="981" t="s">
        <v>960</v>
      </c>
      <c r="B13" s="983">
        <v>805</v>
      </c>
      <c r="C13" s="982">
        <v>0</v>
      </c>
      <c r="D13" s="981"/>
    </row>
    <row r="14" spans="1:4">
      <c r="A14" s="980" t="s">
        <v>961</v>
      </c>
      <c r="B14" s="1001">
        <v>417</v>
      </c>
      <c r="C14" s="1002" t="s">
        <v>67</v>
      </c>
      <c r="D14" s="980"/>
    </row>
    <row r="15" spans="1:4">
      <c r="A15" s="981" t="s">
        <v>962</v>
      </c>
      <c r="B15" s="983">
        <v>199</v>
      </c>
      <c r="C15" s="982">
        <v>0</v>
      </c>
      <c r="D15" s="981"/>
    </row>
    <row r="16" spans="1:4">
      <c r="A16" s="980" t="s">
        <v>963</v>
      </c>
      <c r="B16" s="1001">
        <v>120</v>
      </c>
      <c r="C16" s="1002">
        <v>0</v>
      </c>
      <c r="D16" s="980"/>
    </row>
    <row r="17" spans="1:4">
      <c r="A17" s="981" t="s">
        <v>964</v>
      </c>
      <c r="B17" s="983">
        <v>17716</v>
      </c>
      <c r="C17" s="982">
        <v>3</v>
      </c>
      <c r="D17" s="981" t="s">
        <v>965</v>
      </c>
    </row>
    <row r="18" spans="1:4">
      <c r="A18" s="980" t="s">
        <v>966</v>
      </c>
      <c r="B18" s="1001">
        <v>12023</v>
      </c>
      <c r="C18" s="1002">
        <v>5</v>
      </c>
      <c r="D18" s="980"/>
    </row>
    <row r="19" spans="1:4">
      <c r="A19" s="981" t="s">
        <v>967</v>
      </c>
      <c r="B19" s="983">
        <v>11348</v>
      </c>
      <c r="C19" s="982">
        <v>8</v>
      </c>
      <c r="D19" s="981"/>
    </row>
    <row r="20" spans="1:4">
      <c r="A20" s="980" t="s">
        <v>968</v>
      </c>
      <c r="B20" s="1001">
        <v>4910</v>
      </c>
      <c r="C20" s="1002" t="s">
        <v>67</v>
      </c>
      <c r="D20" s="980"/>
    </row>
    <row r="21" spans="1:4">
      <c r="A21" s="981" t="s">
        <v>969</v>
      </c>
      <c r="B21" s="983">
        <v>34077</v>
      </c>
      <c r="C21" s="982">
        <v>6</v>
      </c>
      <c r="D21" s="981"/>
    </row>
    <row r="22" spans="1:4">
      <c r="A22" s="980" t="s">
        <v>970</v>
      </c>
      <c r="B22" s="1001">
        <v>46160</v>
      </c>
      <c r="C22" s="1002">
        <v>9</v>
      </c>
      <c r="D22" s="980"/>
    </row>
    <row r="23" spans="1:4">
      <c r="A23" s="981" t="s">
        <v>971</v>
      </c>
      <c r="B23" s="983">
        <v>32316</v>
      </c>
      <c r="C23" s="982">
        <v>3</v>
      </c>
      <c r="D23" s="981"/>
    </row>
    <row r="24" spans="1:4">
      <c r="A24" s="980" t="s">
        <v>972</v>
      </c>
      <c r="B24" s="1001">
        <v>2944</v>
      </c>
      <c r="C24" s="1002">
        <v>5</v>
      </c>
      <c r="D24" s="980"/>
    </row>
    <row r="25" spans="1:4">
      <c r="A25" s="981" t="s">
        <v>973</v>
      </c>
      <c r="B25" s="983">
        <v>525</v>
      </c>
      <c r="C25" s="982">
        <v>0</v>
      </c>
      <c r="D25" s="981"/>
    </row>
    <row r="26" spans="1:4">
      <c r="A26" s="980" t="s">
        <v>974</v>
      </c>
      <c r="B26" s="1001">
        <v>10007</v>
      </c>
      <c r="C26" s="1002">
        <v>7</v>
      </c>
      <c r="D26" s="980"/>
    </row>
    <row r="27" spans="1:4">
      <c r="A27" s="1003" t="s">
        <v>975</v>
      </c>
      <c r="B27" s="983">
        <v>19554</v>
      </c>
      <c r="C27" s="982" t="s">
        <v>67</v>
      </c>
      <c r="D27" s="981"/>
    </row>
    <row r="28" spans="1:4">
      <c r="A28" s="980" t="s">
        <v>976</v>
      </c>
      <c r="B28" s="1001">
        <v>24465</v>
      </c>
      <c r="C28" s="1002">
        <v>7</v>
      </c>
      <c r="D28" s="980"/>
    </row>
    <row r="29" spans="1:4">
      <c r="A29" s="981" t="s">
        <v>977</v>
      </c>
      <c r="B29" s="983">
        <v>33330</v>
      </c>
      <c r="C29" s="982">
        <v>34</v>
      </c>
      <c r="D29" s="981" t="s">
        <v>978</v>
      </c>
    </row>
    <row r="30" spans="1:4">
      <c r="A30" s="980" t="s">
        <v>979</v>
      </c>
      <c r="B30" s="1001">
        <v>31111</v>
      </c>
      <c r="C30" s="1002">
        <v>37</v>
      </c>
      <c r="D30" s="980"/>
    </row>
    <row r="31" spans="1:4">
      <c r="A31" s="981" t="s">
        <v>980</v>
      </c>
      <c r="B31" s="983">
        <v>6835</v>
      </c>
      <c r="C31" s="982">
        <v>8</v>
      </c>
      <c r="D31" s="981"/>
    </row>
    <row r="32" spans="1:4">
      <c r="A32" s="980" t="s">
        <v>981</v>
      </c>
      <c r="B32" s="1001">
        <v>30036</v>
      </c>
      <c r="C32" s="1002">
        <v>33</v>
      </c>
      <c r="D32" s="980"/>
    </row>
    <row r="33" spans="1:4">
      <c r="A33" s="981" t="s">
        <v>982</v>
      </c>
      <c r="B33" s="983">
        <v>173</v>
      </c>
      <c r="C33" s="982">
        <v>0</v>
      </c>
      <c r="D33" s="981"/>
    </row>
    <row r="34" spans="1:4">
      <c r="A34" s="980" t="s">
        <v>983</v>
      </c>
      <c r="B34" s="1001">
        <v>147</v>
      </c>
      <c r="C34" s="1002">
        <v>0</v>
      </c>
      <c r="D34" s="980"/>
    </row>
    <row r="35" spans="1:4">
      <c r="A35" s="981" t="s">
        <v>984</v>
      </c>
      <c r="B35" s="983">
        <v>293</v>
      </c>
      <c r="C35" s="982">
        <v>0</v>
      </c>
      <c r="D35" s="981"/>
    </row>
    <row r="36" spans="1:4">
      <c r="A36" s="980" t="s">
        <v>985</v>
      </c>
      <c r="B36" s="1001">
        <v>5663</v>
      </c>
      <c r="C36" s="1002" t="s">
        <v>67</v>
      </c>
      <c r="D36" s="980"/>
    </row>
    <row r="37" spans="1:4">
      <c r="A37" s="981" t="s">
        <v>986</v>
      </c>
      <c r="B37" s="983">
        <v>212</v>
      </c>
      <c r="C37" s="982">
        <v>0</v>
      </c>
      <c r="D37" s="981"/>
    </row>
    <row r="38" spans="1:4">
      <c r="A38" s="980" t="s">
        <v>987</v>
      </c>
      <c r="B38" s="1001">
        <v>395</v>
      </c>
      <c r="C38" s="1002" t="s">
        <v>67</v>
      </c>
      <c r="D38" s="980"/>
    </row>
    <row r="39" spans="1:4">
      <c r="A39" s="981" t="s">
        <v>988</v>
      </c>
      <c r="B39" s="983">
        <v>53</v>
      </c>
      <c r="C39" s="982">
        <v>0</v>
      </c>
      <c r="D39" s="981"/>
    </row>
    <row r="40" spans="1:4">
      <c r="A40" s="980" t="s">
        <v>989</v>
      </c>
      <c r="B40" s="1001">
        <v>82</v>
      </c>
      <c r="C40" s="1002">
        <v>0</v>
      </c>
      <c r="D40" s="980"/>
    </row>
    <row r="41" spans="1:4">
      <c r="A41" s="981" t="s">
        <v>990</v>
      </c>
      <c r="B41" s="983">
        <v>6972</v>
      </c>
      <c r="C41" s="982">
        <v>5</v>
      </c>
      <c r="D41" s="981" t="s">
        <v>991</v>
      </c>
    </row>
    <row r="42" spans="1:4">
      <c r="A42" s="980" t="s">
        <v>992</v>
      </c>
      <c r="B42" s="1001">
        <v>6716</v>
      </c>
      <c r="C42" s="1002">
        <v>8</v>
      </c>
      <c r="D42" s="980"/>
    </row>
    <row r="43" spans="1:4">
      <c r="A43" s="981" t="s">
        <v>993</v>
      </c>
      <c r="B43" s="983">
        <v>21020</v>
      </c>
      <c r="C43" s="982">
        <v>20</v>
      </c>
      <c r="D43" s="981"/>
    </row>
    <row r="44" spans="1:4">
      <c r="A44" s="980" t="s">
        <v>994</v>
      </c>
      <c r="B44" s="1001">
        <v>18873</v>
      </c>
      <c r="C44" s="1002">
        <v>31</v>
      </c>
      <c r="D44" s="980" t="s">
        <v>995</v>
      </c>
    </row>
    <row r="45" spans="1:4">
      <c r="A45" s="981" t="s">
        <v>996</v>
      </c>
      <c r="B45" s="983">
        <v>1312</v>
      </c>
      <c r="C45" s="982">
        <v>0</v>
      </c>
      <c r="D45" s="981"/>
    </row>
    <row r="46" spans="1:4">
      <c r="A46" s="980" t="s">
        <v>997</v>
      </c>
      <c r="B46" s="1001">
        <v>40475</v>
      </c>
      <c r="C46" s="1002">
        <v>40</v>
      </c>
      <c r="D46" s="980" t="s">
        <v>998</v>
      </c>
    </row>
    <row r="47" spans="1:4">
      <c r="A47" s="981" t="s">
        <v>999</v>
      </c>
      <c r="B47" s="983">
        <v>6376</v>
      </c>
      <c r="C47" s="982">
        <v>8</v>
      </c>
      <c r="D47" s="981"/>
    </row>
    <row r="48" spans="1:4">
      <c r="A48" s="980" t="s">
        <v>1000</v>
      </c>
      <c r="B48" s="1001">
        <v>2304</v>
      </c>
      <c r="C48" s="1002" t="s">
        <v>67</v>
      </c>
      <c r="D48" s="980"/>
    </row>
    <row r="49" spans="1:4">
      <c r="A49" s="981" t="s">
        <v>1001</v>
      </c>
      <c r="B49" s="983">
        <v>2638</v>
      </c>
      <c r="C49" s="982">
        <v>8</v>
      </c>
      <c r="D49" s="981"/>
    </row>
    <row r="50" spans="1:4">
      <c r="A50" s="980" t="s">
        <v>1002</v>
      </c>
      <c r="B50" s="1001">
        <v>958</v>
      </c>
      <c r="C50" s="1002" t="s">
        <v>67</v>
      </c>
      <c r="D50" s="980"/>
    </row>
    <row r="51" spans="1:4">
      <c r="A51" s="981" t="s">
        <v>1003</v>
      </c>
      <c r="B51" s="983">
        <v>109</v>
      </c>
      <c r="C51" s="982">
        <v>0</v>
      </c>
      <c r="D51" s="981"/>
    </row>
    <row r="52" spans="1:4">
      <c r="A52" s="980" t="s">
        <v>1004</v>
      </c>
      <c r="B52" s="1001">
        <v>24305</v>
      </c>
      <c r="C52" s="1002">
        <v>4</v>
      </c>
      <c r="D52" s="980" t="s">
        <v>1005</v>
      </c>
    </row>
    <row r="53" spans="1:4">
      <c r="A53" s="981" t="s">
        <v>1006</v>
      </c>
      <c r="B53" s="983">
        <v>42112</v>
      </c>
      <c r="C53" s="982">
        <v>23</v>
      </c>
      <c r="D53" s="981"/>
    </row>
    <row r="54" spans="1:4">
      <c r="A54" s="980" t="s">
        <v>1007</v>
      </c>
      <c r="B54" s="1001">
        <v>25876</v>
      </c>
      <c r="C54" s="1002">
        <v>14</v>
      </c>
      <c r="D54" s="980"/>
    </row>
    <row r="55" spans="1:4">
      <c r="A55" s="981" t="s">
        <v>1008</v>
      </c>
      <c r="B55" s="983">
        <v>21920</v>
      </c>
      <c r="C55" s="982">
        <v>54</v>
      </c>
      <c r="D55" s="981"/>
    </row>
    <row r="56" spans="1:4">
      <c r="A56" s="980" t="s">
        <v>1009</v>
      </c>
      <c r="B56" s="1001">
        <v>22849</v>
      </c>
      <c r="C56" s="1002">
        <v>28</v>
      </c>
      <c r="D56" s="980"/>
    </row>
    <row r="57" spans="1:4">
      <c r="A57" s="981" t="s">
        <v>1010</v>
      </c>
      <c r="B57" s="983">
        <v>1278</v>
      </c>
      <c r="C57" s="982" t="s">
        <v>67</v>
      </c>
      <c r="D57" s="981"/>
    </row>
    <row r="58" spans="1:4">
      <c r="A58" s="980" t="s">
        <v>1011</v>
      </c>
      <c r="B58" s="1001">
        <v>1791</v>
      </c>
      <c r="C58" s="1002">
        <v>3</v>
      </c>
      <c r="D58" s="980"/>
    </row>
    <row r="59" spans="1:4">
      <c r="A59" s="981" t="s">
        <v>1012</v>
      </c>
      <c r="B59" s="983">
        <v>11736</v>
      </c>
      <c r="C59" s="982">
        <v>17</v>
      </c>
      <c r="D59" s="981" t="s">
        <v>1013</v>
      </c>
    </row>
    <row r="60" spans="1:4">
      <c r="A60" s="980" t="s">
        <v>1014</v>
      </c>
      <c r="B60" s="1001">
        <v>15062</v>
      </c>
      <c r="C60" s="1002">
        <v>14</v>
      </c>
      <c r="D60" s="980"/>
    </row>
    <row r="61" spans="1:4">
      <c r="A61" s="981" t="s">
        <v>1015</v>
      </c>
      <c r="B61" s="983">
        <v>16304</v>
      </c>
      <c r="C61" s="982">
        <v>606</v>
      </c>
      <c r="D61" s="981" t="s">
        <v>125</v>
      </c>
    </row>
    <row r="62" spans="1:4">
      <c r="A62" s="980" t="s">
        <v>1016</v>
      </c>
      <c r="B62" s="1001">
        <v>4249</v>
      </c>
      <c r="C62" s="1002">
        <v>28</v>
      </c>
      <c r="D62" s="980"/>
    </row>
    <row r="63" spans="1:4">
      <c r="A63" s="981" t="s">
        <v>1017</v>
      </c>
      <c r="B63" s="983">
        <v>25630</v>
      </c>
      <c r="C63" s="982">
        <v>183</v>
      </c>
      <c r="D63" s="981"/>
    </row>
    <row r="64" spans="1:4">
      <c r="A64" s="980" t="s">
        <v>1018</v>
      </c>
      <c r="B64" s="1001">
        <v>22392</v>
      </c>
      <c r="C64" s="1002">
        <v>164</v>
      </c>
      <c r="D64" s="980"/>
    </row>
    <row r="65" spans="1:4">
      <c r="A65" s="981" t="s">
        <v>1019</v>
      </c>
      <c r="B65" s="983">
        <v>3256</v>
      </c>
      <c r="C65" s="982">
        <v>30</v>
      </c>
      <c r="D65" s="981"/>
    </row>
    <row r="66" spans="1:4">
      <c r="A66" s="980" t="s">
        <v>1020</v>
      </c>
      <c r="B66" s="1001">
        <v>2459</v>
      </c>
      <c r="C66" s="1002">
        <v>8</v>
      </c>
      <c r="D66" s="980"/>
    </row>
    <row r="67" spans="1:4">
      <c r="A67" s="981" t="s">
        <v>1021</v>
      </c>
      <c r="B67" s="983">
        <v>6048</v>
      </c>
      <c r="C67" s="982">
        <v>55</v>
      </c>
      <c r="D67" s="981"/>
    </row>
    <row r="68" spans="1:4">
      <c r="A68" s="980" t="s">
        <v>1022</v>
      </c>
      <c r="B68" s="1001">
        <v>7749</v>
      </c>
      <c r="C68" s="1002">
        <v>26</v>
      </c>
      <c r="D68" s="980"/>
    </row>
    <row r="69" spans="1:4">
      <c r="A69" s="981" t="s">
        <v>1023</v>
      </c>
      <c r="B69" s="983">
        <v>11406</v>
      </c>
      <c r="C69" s="982">
        <v>27</v>
      </c>
      <c r="D69" s="981"/>
    </row>
    <row r="70" spans="1:4">
      <c r="A70" s="980" t="s">
        <v>1024</v>
      </c>
      <c r="B70" s="1001">
        <v>11260</v>
      </c>
      <c r="C70" s="1002">
        <v>31</v>
      </c>
      <c r="D70" s="980"/>
    </row>
    <row r="71" spans="1:4">
      <c r="A71" s="981" t="s">
        <v>1025</v>
      </c>
      <c r="B71" s="983">
        <v>3599</v>
      </c>
      <c r="C71" s="982">
        <v>7</v>
      </c>
      <c r="D71" s="981"/>
    </row>
    <row r="72" spans="1:4">
      <c r="A72" s="980" t="s">
        <v>1026</v>
      </c>
      <c r="B72" s="1001">
        <v>37959</v>
      </c>
      <c r="C72" s="1002">
        <v>10</v>
      </c>
      <c r="D72" s="980" t="s">
        <v>1027</v>
      </c>
    </row>
    <row r="73" spans="1:4">
      <c r="A73" s="981" t="s">
        <v>1028</v>
      </c>
      <c r="B73" s="983">
        <v>19785</v>
      </c>
      <c r="C73" s="982">
        <v>16</v>
      </c>
      <c r="D73" s="981"/>
    </row>
    <row r="74" spans="1:4">
      <c r="A74" s="980" t="s">
        <v>1029</v>
      </c>
      <c r="B74" s="1001">
        <v>38719</v>
      </c>
      <c r="C74" s="1002">
        <v>15</v>
      </c>
      <c r="D74" s="980"/>
    </row>
    <row r="75" spans="1:4">
      <c r="A75" s="981" t="s">
        <v>1030</v>
      </c>
      <c r="B75" s="983">
        <v>30367</v>
      </c>
      <c r="C75" s="982">
        <v>13</v>
      </c>
      <c r="D75" s="981"/>
    </row>
    <row r="76" spans="1:4">
      <c r="A76" s="980" t="s">
        <v>1031</v>
      </c>
      <c r="B76" s="1001">
        <v>29227</v>
      </c>
      <c r="C76" s="1002">
        <v>6</v>
      </c>
      <c r="D76" s="980"/>
    </row>
    <row r="77" spans="1:4">
      <c r="A77" s="981" t="s">
        <v>1032</v>
      </c>
      <c r="B77" s="983">
        <v>23511</v>
      </c>
      <c r="C77" s="982">
        <v>4</v>
      </c>
      <c r="D77" s="981"/>
    </row>
    <row r="78" spans="1:4">
      <c r="A78" s="980" t="s">
        <v>1033</v>
      </c>
      <c r="B78" s="1001">
        <v>39369</v>
      </c>
      <c r="C78" s="1002">
        <v>12</v>
      </c>
      <c r="D78" s="980"/>
    </row>
    <row r="79" spans="1:4">
      <c r="A79" s="981" t="s">
        <v>1034</v>
      </c>
      <c r="B79" s="983">
        <v>76827</v>
      </c>
      <c r="C79" s="982">
        <v>99</v>
      </c>
      <c r="D79" s="981"/>
    </row>
    <row r="80" spans="1:4">
      <c r="A80" s="980" t="s">
        <v>1035</v>
      </c>
      <c r="B80" s="1001">
        <v>50499</v>
      </c>
      <c r="C80" s="1002">
        <v>17</v>
      </c>
      <c r="D80" s="980"/>
    </row>
    <row r="81" spans="1:4">
      <c r="A81" s="981" t="s">
        <v>1036</v>
      </c>
      <c r="B81" s="983">
        <v>4679</v>
      </c>
      <c r="C81" s="982">
        <v>3</v>
      </c>
      <c r="D81" s="981"/>
    </row>
    <row r="82" spans="1:4">
      <c r="A82" s="980" t="s">
        <v>1037</v>
      </c>
      <c r="B82" s="1001">
        <v>40048</v>
      </c>
      <c r="C82" s="1002">
        <v>28</v>
      </c>
      <c r="D82" s="980"/>
    </row>
    <row r="83" spans="1:4">
      <c r="A83" s="981" t="s">
        <v>1038</v>
      </c>
      <c r="B83" s="983">
        <v>18551</v>
      </c>
      <c r="C83" s="982">
        <v>5</v>
      </c>
      <c r="D83" s="981"/>
    </row>
    <row r="84" spans="1:4">
      <c r="A84" s="980" t="s">
        <v>1039</v>
      </c>
      <c r="B84" s="1001">
        <v>17591</v>
      </c>
      <c r="C84" s="1002">
        <v>7</v>
      </c>
      <c r="D84" s="980"/>
    </row>
    <row r="85" spans="1:4">
      <c r="A85" s="981" t="s">
        <v>1040</v>
      </c>
      <c r="B85" s="983">
        <v>17350</v>
      </c>
      <c r="C85" s="982">
        <v>5</v>
      </c>
      <c r="D85" s="981"/>
    </row>
    <row r="86" spans="1:4">
      <c r="A86" s="980" t="s">
        <v>1041</v>
      </c>
      <c r="B86" s="1001">
        <v>1444</v>
      </c>
      <c r="C86" s="1002">
        <v>0</v>
      </c>
      <c r="D86" s="980"/>
    </row>
    <row r="87" spans="1:4">
      <c r="A87" s="981" t="s">
        <v>1042</v>
      </c>
      <c r="B87" s="983">
        <v>228</v>
      </c>
      <c r="C87" s="982">
        <v>0</v>
      </c>
      <c r="D87" s="981"/>
    </row>
    <row r="88" spans="1:4">
      <c r="A88" s="980" t="s">
        <v>1043</v>
      </c>
      <c r="B88" s="1001">
        <v>13513</v>
      </c>
      <c r="C88" s="1002">
        <v>4</v>
      </c>
      <c r="D88" s="980" t="s">
        <v>1044</v>
      </c>
    </row>
    <row r="89" spans="1:4">
      <c r="A89" s="981" t="s">
        <v>1045</v>
      </c>
      <c r="B89" s="983">
        <v>14133</v>
      </c>
      <c r="C89" s="982" t="s">
        <v>67</v>
      </c>
      <c r="D89" s="981"/>
    </row>
    <row r="90" spans="1:4">
      <c r="A90" s="980" t="s">
        <v>1046</v>
      </c>
      <c r="B90" s="1001">
        <v>37039</v>
      </c>
      <c r="C90" s="1002">
        <v>16</v>
      </c>
      <c r="D90" s="980"/>
    </row>
    <row r="91" spans="1:4">
      <c r="A91" s="981" t="s">
        <v>1047</v>
      </c>
      <c r="B91" s="983">
        <v>336</v>
      </c>
      <c r="C91" s="982">
        <v>0</v>
      </c>
      <c r="D91" s="981"/>
    </row>
    <row r="92" spans="1:4">
      <c r="A92" s="980" t="s">
        <v>1048</v>
      </c>
      <c r="B92" s="1001">
        <v>15074</v>
      </c>
      <c r="C92" s="1002">
        <v>7</v>
      </c>
      <c r="D92" s="980"/>
    </row>
    <row r="93" spans="1:4">
      <c r="A93" s="981" t="s">
        <v>1049</v>
      </c>
      <c r="B93" s="983">
        <v>932</v>
      </c>
      <c r="C93" s="982">
        <v>0</v>
      </c>
      <c r="D93" s="981"/>
    </row>
    <row r="94" spans="1:4">
      <c r="A94" s="980" t="s">
        <v>1050</v>
      </c>
      <c r="B94" s="1001">
        <v>17966</v>
      </c>
      <c r="C94" s="1002">
        <v>7</v>
      </c>
      <c r="D94" s="980" t="s">
        <v>1051</v>
      </c>
    </row>
    <row r="95" spans="1:4">
      <c r="A95" s="981" t="s">
        <v>1052</v>
      </c>
      <c r="B95" s="983">
        <v>10554</v>
      </c>
      <c r="C95" s="982">
        <v>8</v>
      </c>
      <c r="D95" s="981" t="s">
        <v>1053</v>
      </c>
    </row>
    <row r="96" spans="1:4">
      <c r="A96" s="980" t="s">
        <v>1054</v>
      </c>
      <c r="B96" s="1001">
        <v>34790</v>
      </c>
      <c r="C96" s="1002">
        <v>29</v>
      </c>
      <c r="D96" s="980"/>
    </row>
    <row r="97" spans="1:4">
      <c r="A97" s="981" t="s">
        <v>1055</v>
      </c>
      <c r="B97" s="983">
        <v>5455</v>
      </c>
      <c r="C97" s="982">
        <v>3</v>
      </c>
      <c r="D97" s="981"/>
    </row>
    <row r="98" spans="1:4">
      <c r="A98" s="980" t="s">
        <v>1056</v>
      </c>
      <c r="B98" s="1001">
        <v>26772</v>
      </c>
      <c r="C98" s="1002">
        <v>39</v>
      </c>
      <c r="D98" s="980"/>
    </row>
    <row r="99" spans="1:4">
      <c r="A99" s="981" t="s">
        <v>1057</v>
      </c>
      <c r="B99" s="983">
        <v>303</v>
      </c>
      <c r="C99" s="982">
        <v>0</v>
      </c>
      <c r="D99" s="981"/>
    </row>
    <row r="100" spans="1:4">
      <c r="A100" s="980" t="s">
        <v>1058</v>
      </c>
      <c r="B100" s="1001">
        <v>1377</v>
      </c>
      <c r="C100" s="1002" t="s">
        <v>67</v>
      </c>
      <c r="D100" s="980"/>
    </row>
    <row r="101" spans="1:4">
      <c r="A101" s="981" t="s">
        <v>1059</v>
      </c>
      <c r="B101" s="983">
        <v>434</v>
      </c>
      <c r="C101" s="982">
        <v>0</v>
      </c>
      <c r="D101" s="981"/>
    </row>
    <row r="102" spans="1:4">
      <c r="A102" s="980" t="s">
        <v>1060</v>
      </c>
      <c r="B102" s="1001">
        <v>20390</v>
      </c>
      <c r="C102" s="1002">
        <v>66</v>
      </c>
      <c r="D102" s="980" t="s">
        <v>1061</v>
      </c>
    </row>
    <row r="103" spans="1:4">
      <c r="A103" s="981" t="s">
        <v>1062</v>
      </c>
      <c r="B103" s="983">
        <v>13829</v>
      </c>
      <c r="C103" s="982">
        <v>217</v>
      </c>
      <c r="D103" s="981"/>
    </row>
    <row r="104" spans="1:4">
      <c r="A104" s="980" t="s">
        <v>1063</v>
      </c>
      <c r="B104" s="1001">
        <v>4642</v>
      </c>
      <c r="C104" s="1002">
        <v>9</v>
      </c>
      <c r="D104" s="980" t="s">
        <v>1064</v>
      </c>
    </row>
    <row r="105" spans="1:4">
      <c r="A105" s="981" t="s">
        <v>1065</v>
      </c>
      <c r="B105" s="983">
        <v>24222</v>
      </c>
      <c r="C105" s="982">
        <v>36</v>
      </c>
      <c r="D105" s="981"/>
    </row>
    <row r="106" spans="1:4">
      <c r="A106" s="980" t="s">
        <v>1066</v>
      </c>
      <c r="B106" s="1001">
        <v>3345</v>
      </c>
      <c r="C106" s="1002" t="s">
        <v>67</v>
      </c>
      <c r="D106" s="980"/>
    </row>
    <row r="107" spans="1:4">
      <c r="A107" s="981" t="s">
        <v>1067</v>
      </c>
      <c r="B107" s="983">
        <v>5598</v>
      </c>
      <c r="C107" s="982">
        <v>2</v>
      </c>
      <c r="D107" s="981" t="s">
        <v>1068</v>
      </c>
    </row>
    <row r="108" spans="1:4">
      <c r="A108" s="980" t="s">
        <v>1069</v>
      </c>
      <c r="B108" s="1001">
        <v>6909</v>
      </c>
      <c r="C108" s="1002">
        <v>5</v>
      </c>
      <c r="D108" s="980"/>
    </row>
    <row r="109" spans="1:4">
      <c r="A109" s="981" t="s">
        <v>1070</v>
      </c>
      <c r="B109" s="983">
        <v>19704</v>
      </c>
      <c r="C109" s="982">
        <v>19</v>
      </c>
      <c r="D109" s="981"/>
    </row>
    <row r="110" spans="1:4">
      <c r="A110" s="980" t="s">
        <v>1071</v>
      </c>
      <c r="B110" s="1001">
        <v>4172</v>
      </c>
      <c r="C110" s="1002">
        <v>6</v>
      </c>
      <c r="D110" s="980"/>
    </row>
    <row r="111" spans="1:4">
      <c r="A111" s="981" t="s">
        <v>1072</v>
      </c>
      <c r="B111" s="983">
        <v>5067</v>
      </c>
      <c r="C111" s="982" t="s">
        <v>67</v>
      </c>
      <c r="D111" s="981" t="s">
        <v>950</v>
      </c>
    </row>
    <row r="112" spans="1:4">
      <c r="A112" s="980" t="s">
        <v>1073</v>
      </c>
      <c r="B112" s="1001">
        <v>4478</v>
      </c>
      <c r="C112" s="1002">
        <v>0</v>
      </c>
      <c r="D112" s="980"/>
    </row>
    <row r="113" spans="1:4">
      <c r="A113" s="981" t="s">
        <v>1074</v>
      </c>
      <c r="B113" s="983">
        <v>3613</v>
      </c>
      <c r="C113" s="982" t="s">
        <v>67</v>
      </c>
      <c r="D113" s="981"/>
    </row>
    <row r="114" spans="1:4">
      <c r="A114" s="980" t="s">
        <v>1075</v>
      </c>
      <c r="B114" s="1001">
        <v>5620</v>
      </c>
      <c r="C114" s="1002">
        <v>0</v>
      </c>
      <c r="D114" s="980"/>
    </row>
    <row r="115" spans="1:4">
      <c r="A115" s="981" t="s">
        <v>1076</v>
      </c>
      <c r="B115" s="983">
        <v>2691</v>
      </c>
      <c r="C115" s="982" t="s">
        <v>67</v>
      </c>
      <c r="D115" s="981"/>
    </row>
    <row r="116" spans="1:4">
      <c r="A116" s="980" t="s">
        <v>1077</v>
      </c>
      <c r="B116" s="1001">
        <v>3266</v>
      </c>
      <c r="C116" s="1002">
        <v>0</v>
      </c>
      <c r="D116" s="980"/>
    </row>
    <row r="117" spans="1:4">
      <c r="A117" s="981" t="s">
        <v>1078</v>
      </c>
      <c r="B117" s="983">
        <v>52</v>
      </c>
      <c r="C117" s="982">
        <v>0</v>
      </c>
      <c r="D117" s="981"/>
    </row>
    <row r="118" spans="1:4">
      <c r="A118" s="980" t="s">
        <v>1079</v>
      </c>
      <c r="B118" s="1001">
        <v>336</v>
      </c>
      <c r="C118" s="1002" t="s">
        <v>67</v>
      </c>
      <c r="D118" s="980"/>
    </row>
    <row r="119" spans="1:4">
      <c r="A119" s="981" t="s">
        <v>1080</v>
      </c>
      <c r="B119" s="983">
        <v>147</v>
      </c>
      <c r="C119" s="982">
        <v>0</v>
      </c>
      <c r="D119" s="981"/>
    </row>
    <row r="120" spans="1:4">
      <c r="A120" s="980" t="s">
        <v>1081</v>
      </c>
      <c r="B120" s="1001">
        <v>355</v>
      </c>
      <c r="C120" s="1002">
        <v>0</v>
      </c>
      <c r="D120" s="980"/>
    </row>
    <row r="121" spans="1:4">
      <c r="A121" s="981" t="s">
        <v>1082</v>
      </c>
      <c r="B121" s="983">
        <v>43</v>
      </c>
      <c r="C121" s="982">
        <v>0</v>
      </c>
      <c r="D121" s="981"/>
    </row>
    <row r="122" spans="1:4">
      <c r="A122" s="980" t="s">
        <v>1083</v>
      </c>
      <c r="B122" s="1001">
        <v>33</v>
      </c>
      <c r="C122" s="1002">
        <v>0</v>
      </c>
      <c r="D122" s="980"/>
    </row>
    <row r="123" spans="1:4">
      <c r="A123" s="981" t="s">
        <v>1084</v>
      </c>
      <c r="B123" s="983">
        <v>43</v>
      </c>
      <c r="C123" s="982">
        <v>0</v>
      </c>
      <c r="D123" s="981"/>
    </row>
    <row r="124" spans="1:4">
      <c r="A124" s="980" t="s">
        <v>1085</v>
      </c>
      <c r="B124" s="1001">
        <v>209</v>
      </c>
      <c r="C124" s="1002" t="s">
        <v>67</v>
      </c>
      <c r="D124" s="980"/>
    </row>
    <row r="125" spans="1:4">
      <c r="A125" s="981" t="s">
        <v>1086</v>
      </c>
      <c r="B125" s="983">
        <v>87</v>
      </c>
      <c r="C125" s="982">
        <v>0</v>
      </c>
      <c r="D125" s="981"/>
    </row>
    <row r="126" spans="1:4">
      <c r="A126" s="980" t="s">
        <v>1087</v>
      </c>
      <c r="B126" s="1001">
        <v>38</v>
      </c>
      <c r="C126" s="1002">
        <v>0</v>
      </c>
      <c r="D126" s="980"/>
    </row>
    <row r="127" spans="1:4">
      <c r="A127" s="981" t="s">
        <v>1088</v>
      </c>
      <c r="B127" s="983">
        <v>62</v>
      </c>
      <c r="C127" s="982">
        <v>0</v>
      </c>
      <c r="D127" s="981"/>
    </row>
    <row r="128" spans="1:4">
      <c r="A128" s="980" t="s">
        <v>1089</v>
      </c>
      <c r="B128" s="1001">
        <v>92</v>
      </c>
      <c r="C128" s="1002">
        <v>0</v>
      </c>
      <c r="D128" s="980"/>
    </row>
    <row r="129" spans="1:4">
      <c r="A129" s="981" t="s">
        <v>1090</v>
      </c>
      <c r="B129" s="983">
        <v>104</v>
      </c>
      <c r="C129" s="982">
        <v>0</v>
      </c>
      <c r="D129" s="981"/>
    </row>
    <row r="130" spans="1:4">
      <c r="A130" s="980" t="s">
        <v>1091</v>
      </c>
      <c r="B130" s="1001">
        <v>134</v>
      </c>
      <c r="C130" s="1002">
        <v>0</v>
      </c>
      <c r="D130" s="980"/>
    </row>
    <row r="131" spans="1:4">
      <c r="A131" s="981" t="s">
        <v>1092</v>
      </c>
      <c r="B131" s="983">
        <v>390</v>
      </c>
      <c r="C131" s="982">
        <v>0</v>
      </c>
      <c r="D131" s="981"/>
    </row>
    <row r="132" spans="1:4">
      <c r="A132" s="980" t="s">
        <v>1093</v>
      </c>
      <c r="B132" s="1001">
        <v>244</v>
      </c>
      <c r="C132" s="1002">
        <v>0</v>
      </c>
      <c r="D132" s="980"/>
    </row>
    <row r="133" spans="1:4">
      <c r="A133" s="981" t="s">
        <v>1094</v>
      </c>
      <c r="B133" s="983">
        <v>188</v>
      </c>
      <c r="C133" s="982">
        <v>0</v>
      </c>
      <c r="D133" s="981"/>
    </row>
    <row r="134" spans="1:4">
      <c r="A134" s="980" t="s">
        <v>1095</v>
      </c>
      <c r="B134" s="1001">
        <v>517</v>
      </c>
      <c r="C134" s="1002">
        <v>0</v>
      </c>
      <c r="D134" s="980"/>
    </row>
    <row r="135" spans="1:4">
      <c r="A135" s="981" t="s">
        <v>1096</v>
      </c>
      <c r="B135" s="983">
        <v>307</v>
      </c>
      <c r="C135" s="982">
        <v>0</v>
      </c>
      <c r="D135" s="981"/>
    </row>
    <row r="136" spans="1:4">
      <c r="A136" s="980" t="s">
        <v>1097</v>
      </c>
      <c r="B136" s="1001">
        <v>446</v>
      </c>
      <c r="C136" s="1002">
        <v>0</v>
      </c>
      <c r="D136" s="980"/>
    </row>
    <row r="137" spans="1:4">
      <c r="A137" s="981" t="s">
        <v>1098</v>
      </c>
      <c r="B137" s="983">
        <v>648</v>
      </c>
      <c r="C137" s="982">
        <v>0</v>
      </c>
      <c r="D137" s="981"/>
    </row>
    <row r="138" spans="1:4">
      <c r="A138" s="980" t="s">
        <v>1099</v>
      </c>
      <c r="B138" s="1001">
        <v>642</v>
      </c>
      <c r="C138" s="1002">
        <v>0</v>
      </c>
      <c r="D138" s="980"/>
    </row>
    <row r="139" spans="1:4">
      <c r="A139" s="981" t="s">
        <v>1100</v>
      </c>
      <c r="B139" s="983">
        <v>760</v>
      </c>
      <c r="C139" s="982">
        <v>0</v>
      </c>
      <c r="D139" s="981"/>
    </row>
    <row r="140" spans="1:4">
      <c r="A140" s="980" t="s">
        <v>1101</v>
      </c>
      <c r="B140" s="1001">
        <v>718</v>
      </c>
      <c r="C140" s="1002">
        <v>0</v>
      </c>
      <c r="D140" s="980"/>
    </row>
    <row r="141" spans="1:4">
      <c r="A141" s="981" t="s">
        <v>1102</v>
      </c>
      <c r="B141" s="983">
        <v>472</v>
      </c>
      <c r="C141" s="982">
        <v>0</v>
      </c>
      <c r="D141" s="981"/>
    </row>
    <row r="142" spans="1:4">
      <c r="A142" s="980" t="s">
        <v>1103</v>
      </c>
      <c r="B142" s="1001">
        <v>676</v>
      </c>
      <c r="C142" s="1002">
        <v>0</v>
      </c>
      <c r="D142" s="980"/>
    </row>
    <row r="143" spans="1:4">
      <c r="A143" s="981" t="s">
        <v>1104</v>
      </c>
      <c r="B143" s="983">
        <v>381</v>
      </c>
      <c r="C143" s="982" t="s">
        <v>67</v>
      </c>
      <c r="D143" s="981"/>
    </row>
    <row r="144" spans="1:4">
      <c r="A144" s="980" t="s">
        <v>1105</v>
      </c>
      <c r="B144" s="1001">
        <v>1033</v>
      </c>
      <c r="C144" s="1002">
        <v>0</v>
      </c>
      <c r="D144" s="980"/>
    </row>
    <row r="145" spans="1:4">
      <c r="A145" s="981" t="s">
        <v>1106</v>
      </c>
      <c r="B145" s="983">
        <v>317</v>
      </c>
      <c r="C145" s="982" t="s">
        <v>67</v>
      </c>
      <c r="D145" s="981"/>
    </row>
    <row r="146" spans="1:4">
      <c r="A146" s="980" t="s">
        <v>1107</v>
      </c>
      <c r="B146" s="1001">
        <v>388</v>
      </c>
      <c r="C146" s="1002">
        <v>0</v>
      </c>
      <c r="D146" s="980"/>
    </row>
    <row r="147" spans="1:4">
      <c r="A147" s="981" t="s">
        <v>1108</v>
      </c>
      <c r="B147" s="983">
        <v>632</v>
      </c>
      <c r="C147" s="982">
        <v>0</v>
      </c>
      <c r="D147" s="981"/>
    </row>
    <row r="148" spans="1:4">
      <c r="A148" s="980" t="s">
        <v>1109</v>
      </c>
      <c r="B148" s="1001">
        <v>25</v>
      </c>
      <c r="C148" s="1002">
        <v>0</v>
      </c>
      <c r="D148" s="980"/>
    </row>
    <row r="149" spans="1:4">
      <c r="A149" s="981" t="s">
        <v>1110</v>
      </c>
      <c r="B149" s="983">
        <v>90</v>
      </c>
      <c r="C149" s="982">
        <v>0</v>
      </c>
      <c r="D149" s="981"/>
    </row>
    <row r="150" spans="1:4">
      <c r="A150" s="980" t="s">
        <v>1111</v>
      </c>
      <c r="B150" s="1001">
        <v>3447</v>
      </c>
      <c r="C150" s="1002">
        <v>3</v>
      </c>
      <c r="D150" s="980"/>
    </row>
    <row r="151" spans="1:4">
      <c r="A151" s="981" t="s">
        <v>1112</v>
      </c>
      <c r="B151" s="983">
        <v>802</v>
      </c>
      <c r="C151" s="982" t="s">
        <v>67</v>
      </c>
      <c r="D151" s="981"/>
    </row>
    <row r="152" spans="1:4">
      <c r="A152" s="980" t="s">
        <v>1113</v>
      </c>
      <c r="B152" s="1001">
        <v>488</v>
      </c>
      <c r="C152" s="1002">
        <v>0</v>
      </c>
      <c r="D152" s="980"/>
    </row>
    <row r="153" spans="1:4">
      <c r="A153" s="981" t="s">
        <v>1114</v>
      </c>
      <c r="B153" s="983">
        <v>221</v>
      </c>
      <c r="C153" s="982">
        <v>0</v>
      </c>
      <c r="D153" s="981"/>
    </row>
    <row r="154" spans="1:4">
      <c r="A154" s="980" t="s">
        <v>1115</v>
      </c>
      <c r="B154" s="1001">
        <v>155</v>
      </c>
      <c r="C154" s="1002">
        <v>0</v>
      </c>
      <c r="D154" s="980"/>
    </row>
    <row r="155" spans="1:4">
      <c r="A155" s="981" t="s">
        <v>1116</v>
      </c>
      <c r="B155" s="983">
        <v>566</v>
      </c>
      <c r="C155" s="982">
        <v>0</v>
      </c>
      <c r="D155" s="981"/>
    </row>
    <row r="156" spans="1:4">
      <c r="A156" s="980" t="s">
        <v>1117</v>
      </c>
      <c r="B156" s="1001">
        <v>903</v>
      </c>
      <c r="C156" s="1002">
        <v>0</v>
      </c>
      <c r="D156" s="980"/>
    </row>
    <row r="157" spans="1:4">
      <c r="A157" s="981" t="s">
        <v>1118</v>
      </c>
      <c r="B157" s="983">
        <v>884</v>
      </c>
      <c r="C157" s="982" t="s">
        <v>67</v>
      </c>
      <c r="D157" s="981"/>
    </row>
    <row r="158" spans="1:4">
      <c r="A158" s="980" t="s">
        <v>1119</v>
      </c>
      <c r="B158" s="1001">
        <v>1252</v>
      </c>
      <c r="C158" s="1002" t="s">
        <v>67</v>
      </c>
      <c r="D158" s="980"/>
    </row>
    <row r="159" spans="1:4">
      <c r="A159" s="981" t="s">
        <v>1120</v>
      </c>
      <c r="B159" s="983">
        <v>196</v>
      </c>
      <c r="C159" s="982">
        <v>0</v>
      </c>
      <c r="D159" s="981"/>
    </row>
    <row r="160" spans="1:4">
      <c r="A160" s="980" t="s">
        <v>1121</v>
      </c>
      <c r="B160" s="1001">
        <v>862</v>
      </c>
      <c r="C160" s="1002">
        <v>0</v>
      </c>
      <c r="D160" s="980"/>
    </row>
    <row r="161" spans="1:4">
      <c r="A161" s="981" t="s">
        <v>1122</v>
      </c>
      <c r="B161" s="983">
        <v>644</v>
      </c>
      <c r="C161" s="982">
        <v>0</v>
      </c>
      <c r="D161" s="981"/>
    </row>
    <row r="162" spans="1:4">
      <c r="A162" s="980" t="s">
        <v>1123</v>
      </c>
      <c r="B162" s="1001">
        <v>555</v>
      </c>
      <c r="C162" s="1002">
        <v>0</v>
      </c>
      <c r="D162" s="980"/>
    </row>
    <row r="163" spans="1:4">
      <c r="A163" s="981" t="s">
        <v>1124</v>
      </c>
      <c r="B163" s="983">
        <v>1065</v>
      </c>
      <c r="C163" s="982">
        <v>47</v>
      </c>
      <c r="D163" s="981"/>
    </row>
    <row r="164" spans="1:4">
      <c r="A164" s="980" t="s">
        <v>1125</v>
      </c>
      <c r="B164" s="1001">
        <v>1287</v>
      </c>
      <c r="C164" s="1002">
        <v>3</v>
      </c>
      <c r="D164" s="980"/>
    </row>
    <row r="165" spans="1:4">
      <c r="A165" s="981" t="s">
        <v>1126</v>
      </c>
      <c r="B165" s="983">
        <v>646</v>
      </c>
      <c r="C165" s="982">
        <v>0</v>
      </c>
      <c r="D165" s="981"/>
    </row>
    <row r="166" spans="1:4">
      <c r="A166" s="980" t="s">
        <v>1127</v>
      </c>
      <c r="B166" s="1001">
        <v>608</v>
      </c>
      <c r="C166" s="1002" t="s">
        <v>67</v>
      </c>
      <c r="D166" s="980"/>
    </row>
    <row r="167" spans="1:4">
      <c r="A167" s="981" t="s">
        <v>1128</v>
      </c>
      <c r="B167" s="983">
        <v>890</v>
      </c>
      <c r="C167" s="982">
        <v>0</v>
      </c>
      <c r="D167" s="981"/>
    </row>
    <row r="168" spans="1:4">
      <c r="A168" s="980" t="s">
        <v>1129</v>
      </c>
      <c r="B168" s="1001">
        <v>1506</v>
      </c>
      <c r="C168" s="1002" t="s">
        <v>67</v>
      </c>
      <c r="D168" s="980"/>
    </row>
    <row r="169" spans="1:4">
      <c r="A169" s="981" t="s">
        <v>1130</v>
      </c>
      <c r="B169" s="983">
        <v>328</v>
      </c>
      <c r="C169" s="982">
        <v>0</v>
      </c>
      <c r="D169" s="981"/>
    </row>
    <row r="170" spans="1:4">
      <c r="A170" s="980" t="s">
        <v>1131</v>
      </c>
      <c r="B170" s="1001">
        <v>1568</v>
      </c>
      <c r="C170" s="1002">
        <v>0</v>
      </c>
      <c r="D170" s="980"/>
    </row>
    <row r="171" spans="1:4">
      <c r="A171" s="981" t="s">
        <v>1132</v>
      </c>
      <c r="B171" s="983">
        <v>332</v>
      </c>
      <c r="C171" s="982">
        <v>0</v>
      </c>
      <c r="D171" s="981"/>
    </row>
    <row r="172" spans="1:4">
      <c r="A172" s="980" t="s">
        <v>1133</v>
      </c>
      <c r="B172" s="1001">
        <v>914</v>
      </c>
      <c r="C172" s="1002" t="s">
        <v>67</v>
      </c>
      <c r="D172" s="980"/>
    </row>
    <row r="173" spans="1:4">
      <c r="A173" s="981" t="s">
        <v>1134</v>
      </c>
      <c r="B173" s="983">
        <v>397</v>
      </c>
      <c r="C173" s="982" t="s">
        <v>67</v>
      </c>
      <c r="D173" s="981"/>
    </row>
    <row r="174" spans="1:4">
      <c r="A174" s="980" t="s">
        <v>1135</v>
      </c>
      <c r="B174" s="1001">
        <v>445</v>
      </c>
      <c r="C174" s="1002">
        <v>0</v>
      </c>
      <c r="D174" s="980"/>
    </row>
    <row r="175" spans="1:4">
      <c r="A175" s="981" t="s">
        <v>1136</v>
      </c>
      <c r="B175" s="983">
        <v>599</v>
      </c>
      <c r="C175" s="982">
        <v>0</v>
      </c>
      <c r="D175" s="981"/>
    </row>
    <row r="176" spans="1:4">
      <c r="A176" s="980" t="s">
        <v>1137</v>
      </c>
      <c r="B176" s="1001">
        <v>30</v>
      </c>
      <c r="C176" s="1002">
        <v>0</v>
      </c>
      <c r="D176" s="980"/>
    </row>
    <row r="177" spans="1:4">
      <c r="A177" s="981" t="s">
        <v>1138</v>
      </c>
      <c r="B177" s="983">
        <v>554</v>
      </c>
      <c r="C177" s="982">
        <v>0</v>
      </c>
      <c r="D177" s="981"/>
    </row>
    <row r="178" spans="1:4">
      <c r="A178" s="980" t="s">
        <v>1139</v>
      </c>
      <c r="B178" s="1001">
        <v>164</v>
      </c>
      <c r="C178" s="1002">
        <v>0</v>
      </c>
      <c r="D178" s="980"/>
    </row>
    <row r="179" spans="1:4">
      <c r="A179" s="981" t="s">
        <v>1140</v>
      </c>
      <c r="B179" s="983">
        <v>568</v>
      </c>
      <c r="C179" s="982">
        <v>0</v>
      </c>
      <c r="D179" s="981"/>
    </row>
    <row r="180" spans="1:4">
      <c r="A180" s="980" t="s">
        <v>1141</v>
      </c>
      <c r="B180" s="1001">
        <v>918</v>
      </c>
      <c r="C180" s="1002">
        <v>0</v>
      </c>
      <c r="D180" s="980"/>
    </row>
    <row r="181" spans="1:4">
      <c r="A181" s="981" t="s">
        <v>1142</v>
      </c>
      <c r="B181" s="983">
        <v>1059</v>
      </c>
      <c r="C181" s="982" t="s">
        <v>67</v>
      </c>
      <c r="D181" s="981"/>
    </row>
    <row r="182" spans="1:4">
      <c r="A182" s="980" t="s">
        <v>1143</v>
      </c>
      <c r="B182" s="1001">
        <v>49</v>
      </c>
      <c r="C182" s="1002">
        <v>0</v>
      </c>
      <c r="D182" s="980"/>
    </row>
    <row r="183" spans="1:4">
      <c r="A183" s="981" t="s">
        <v>1144</v>
      </c>
      <c r="B183" s="983">
        <v>568</v>
      </c>
      <c r="C183" s="982">
        <v>0</v>
      </c>
      <c r="D183" s="981"/>
    </row>
    <row r="184" spans="1:4">
      <c r="A184" s="980" t="s">
        <v>1145</v>
      </c>
      <c r="B184" s="1001">
        <v>369</v>
      </c>
      <c r="C184" s="1002">
        <v>0</v>
      </c>
      <c r="D184" s="980"/>
    </row>
    <row r="185" spans="1:4">
      <c r="A185" s="981" t="s">
        <v>1146</v>
      </c>
      <c r="B185" s="983">
        <v>828</v>
      </c>
      <c r="C185" s="982">
        <v>0</v>
      </c>
      <c r="D185" s="981"/>
    </row>
    <row r="186" spans="1:4">
      <c r="A186" s="980" t="s">
        <v>1147</v>
      </c>
      <c r="B186" s="1001">
        <v>4970</v>
      </c>
      <c r="C186" s="1002" t="s">
        <v>67</v>
      </c>
      <c r="D186" s="980"/>
    </row>
    <row r="187" spans="1:4">
      <c r="A187" s="981" t="s">
        <v>1148</v>
      </c>
      <c r="B187" s="983">
        <v>2925</v>
      </c>
      <c r="C187" s="982">
        <v>0</v>
      </c>
      <c r="D187" s="981"/>
    </row>
    <row r="188" spans="1:4">
      <c r="A188" s="980" t="s">
        <v>1149</v>
      </c>
      <c r="B188" s="1001">
        <v>2370</v>
      </c>
      <c r="C188" s="1002">
        <v>0</v>
      </c>
      <c r="D188" s="980"/>
    </row>
    <row r="189" spans="1:4">
      <c r="A189" s="981" t="s">
        <v>1150</v>
      </c>
      <c r="B189" s="983">
        <v>6018</v>
      </c>
      <c r="C189" s="982" t="s">
        <v>67</v>
      </c>
      <c r="D189" s="981"/>
    </row>
    <row r="190" spans="1:4">
      <c r="A190" s="980" t="s">
        <v>1151</v>
      </c>
      <c r="B190" s="1001">
        <v>5840</v>
      </c>
      <c r="C190" s="1002">
        <v>0</v>
      </c>
      <c r="D190" s="980"/>
    </row>
    <row r="191" spans="1:4">
      <c r="A191" s="981" t="s">
        <v>1152</v>
      </c>
      <c r="B191" s="983">
        <v>7917</v>
      </c>
      <c r="C191" s="982">
        <v>3</v>
      </c>
      <c r="D191" s="981"/>
    </row>
    <row r="192" spans="1:4">
      <c r="A192" s="980" t="s">
        <v>1153</v>
      </c>
      <c r="B192" s="1001">
        <v>7672</v>
      </c>
      <c r="C192" s="1002" t="s">
        <v>67</v>
      </c>
      <c r="D192" s="980"/>
    </row>
    <row r="193" spans="1:4">
      <c r="A193" s="981" t="s">
        <v>1154</v>
      </c>
      <c r="B193" s="983">
        <v>4525</v>
      </c>
      <c r="C193" s="982">
        <v>0</v>
      </c>
      <c r="D193" s="981"/>
    </row>
    <row r="194" spans="1:4">
      <c r="A194" s="980" t="s">
        <v>1155</v>
      </c>
      <c r="B194" s="1001">
        <v>849</v>
      </c>
      <c r="C194" s="1002" t="s">
        <v>67</v>
      </c>
      <c r="D194" s="980"/>
    </row>
    <row r="195" spans="1:4">
      <c r="A195" s="981" t="s">
        <v>1156</v>
      </c>
      <c r="B195" s="983">
        <v>5106</v>
      </c>
      <c r="C195" s="982">
        <v>0</v>
      </c>
      <c r="D195" s="981"/>
    </row>
    <row r="196" spans="1:4">
      <c r="A196" s="980" t="s">
        <v>1157</v>
      </c>
      <c r="B196" s="1001">
        <v>4577</v>
      </c>
      <c r="C196" s="1002" t="s">
        <v>67</v>
      </c>
      <c r="D196" s="980"/>
    </row>
    <row r="197" spans="1:4">
      <c r="A197" s="981" t="s">
        <v>1158</v>
      </c>
      <c r="B197" s="983">
        <v>4096</v>
      </c>
      <c r="C197" s="982">
        <v>0</v>
      </c>
      <c r="D197" s="981"/>
    </row>
    <row r="198" spans="1:4">
      <c r="A198" s="980" t="s">
        <v>1159</v>
      </c>
      <c r="B198" s="1001">
        <v>5442</v>
      </c>
      <c r="C198" s="1002" t="s">
        <v>67</v>
      </c>
      <c r="D198" s="980"/>
    </row>
    <row r="199" spans="1:4">
      <c r="A199" s="981" t="s">
        <v>1160</v>
      </c>
      <c r="B199" s="983">
        <v>31240</v>
      </c>
      <c r="C199" s="982">
        <v>14</v>
      </c>
      <c r="D199" s="981"/>
    </row>
    <row r="200" spans="1:4">
      <c r="A200" s="980" t="s">
        <v>1161</v>
      </c>
      <c r="B200" s="1001">
        <v>3287</v>
      </c>
      <c r="C200" s="1002">
        <v>0</v>
      </c>
      <c r="D200" s="980"/>
    </row>
    <row r="201" spans="1:4">
      <c r="A201" s="981" t="s">
        <v>1162</v>
      </c>
      <c r="B201" s="983">
        <v>5091</v>
      </c>
      <c r="C201" s="982">
        <v>4</v>
      </c>
      <c r="D201" s="981"/>
    </row>
    <row r="202" spans="1:4">
      <c r="A202" s="980" t="s">
        <v>1163</v>
      </c>
      <c r="B202" s="1001">
        <v>865</v>
      </c>
      <c r="C202" s="1002">
        <v>0</v>
      </c>
      <c r="D202" s="980"/>
    </row>
    <row r="203" spans="1:4">
      <c r="A203" s="981" t="s">
        <v>1164</v>
      </c>
      <c r="B203" s="983">
        <v>642</v>
      </c>
      <c r="C203" s="982" t="s">
        <v>67</v>
      </c>
      <c r="D203" s="981"/>
    </row>
    <row r="204" spans="1:4">
      <c r="A204" s="980" t="s">
        <v>1165</v>
      </c>
      <c r="B204" s="1001">
        <v>4085</v>
      </c>
      <c r="C204" s="1002" t="s">
        <v>67</v>
      </c>
      <c r="D204" s="980"/>
    </row>
    <row r="205" spans="1:4">
      <c r="A205" s="981" t="s">
        <v>1166</v>
      </c>
      <c r="B205" s="983">
        <v>3738</v>
      </c>
      <c r="C205" s="982">
        <v>0</v>
      </c>
      <c r="D205" s="981"/>
    </row>
    <row r="206" spans="1:4">
      <c r="A206" s="980" t="s">
        <v>1167</v>
      </c>
      <c r="B206" s="1001">
        <v>4018</v>
      </c>
      <c r="C206" s="1002">
        <v>0</v>
      </c>
      <c r="D206" s="980"/>
    </row>
    <row r="207" spans="1:4">
      <c r="A207" s="981" t="s">
        <v>1168</v>
      </c>
      <c r="B207" s="983">
        <v>69</v>
      </c>
      <c r="C207" s="982">
        <v>0</v>
      </c>
      <c r="D207" s="981"/>
    </row>
    <row r="208" spans="1:4">
      <c r="A208" s="980" t="s">
        <v>1169</v>
      </c>
      <c r="B208" s="1001">
        <v>299</v>
      </c>
      <c r="C208" s="1002">
        <v>0</v>
      </c>
      <c r="D208" s="980"/>
    </row>
    <row r="209" spans="1:4">
      <c r="A209" s="981" t="s">
        <v>1170</v>
      </c>
      <c r="B209" s="983">
        <v>2769</v>
      </c>
      <c r="C209" s="982" t="s">
        <v>67</v>
      </c>
      <c r="D209" s="981"/>
    </row>
    <row r="210" spans="1:4">
      <c r="A210" s="980" t="s">
        <v>1171</v>
      </c>
      <c r="B210" s="1001">
        <v>128</v>
      </c>
      <c r="C210" s="1002">
        <v>0</v>
      </c>
      <c r="D210" s="980"/>
    </row>
    <row r="211" spans="1:4">
      <c r="A211" s="981" t="s">
        <v>1172</v>
      </c>
      <c r="B211" s="983">
        <v>194</v>
      </c>
      <c r="C211" s="982">
        <v>0</v>
      </c>
      <c r="D211" s="981"/>
    </row>
    <row r="212" spans="1:4">
      <c r="A212" s="980" t="s">
        <v>1173</v>
      </c>
      <c r="B212" s="1001">
        <v>636</v>
      </c>
      <c r="C212" s="1002">
        <v>0</v>
      </c>
      <c r="D212" s="980"/>
    </row>
    <row r="213" spans="1:4">
      <c r="A213" s="981" t="s">
        <v>1174</v>
      </c>
      <c r="B213" s="983">
        <v>238</v>
      </c>
      <c r="C213" s="982">
        <v>0</v>
      </c>
      <c r="D213" s="981"/>
    </row>
    <row r="214" spans="1:4">
      <c r="A214" s="980" t="s">
        <v>1175</v>
      </c>
      <c r="B214" s="1001">
        <v>289</v>
      </c>
      <c r="C214" s="1002">
        <v>0</v>
      </c>
      <c r="D214" s="980"/>
    </row>
    <row r="215" spans="1:4">
      <c r="A215" s="981" t="s">
        <v>1176</v>
      </c>
      <c r="B215" s="983">
        <v>134</v>
      </c>
      <c r="C215" s="982" t="s">
        <v>67</v>
      </c>
      <c r="D215" s="981"/>
    </row>
    <row r="216" spans="1:4">
      <c r="A216" s="980" t="s">
        <v>1177</v>
      </c>
      <c r="B216" s="1001">
        <v>1966</v>
      </c>
      <c r="C216" s="1002">
        <v>7</v>
      </c>
      <c r="D216" s="980"/>
    </row>
    <row r="217" spans="1:4">
      <c r="A217" s="981" t="s">
        <v>1178</v>
      </c>
      <c r="B217" s="983">
        <v>23</v>
      </c>
      <c r="C217" s="982">
        <v>0</v>
      </c>
      <c r="D217" s="981"/>
    </row>
    <row r="218" spans="1:4">
      <c r="A218" s="980" t="s">
        <v>1179</v>
      </c>
      <c r="B218" s="1001">
        <v>2391</v>
      </c>
      <c r="C218" s="1002" t="s">
        <v>67</v>
      </c>
      <c r="D218" s="980"/>
    </row>
    <row r="219" spans="1:4">
      <c r="A219" s="981" t="s">
        <v>1180</v>
      </c>
      <c r="B219" s="983">
        <v>11</v>
      </c>
      <c r="C219" s="982">
        <v>0</v>
      </c>
      <c r="D219" s="981"/>
    </row>
    <row r="220" spans="1:4">
      <c r="A220" s="980" t="s">
        <v>1181</v>
      </c>
      <c r="B220" s="1001">
        <v>250</v>
      </c>
      <c r="C220" s="1002">
        <v>0</v>
      </c>
      <c r="D220" s="980"/>
    </row>
    <row r="221" spans="1:4">
      <c r="A221" s="981" t="s">
        <v>1182</v>
      </c>
      <c r="B221" s="983">
        <v>111</v>
      </c>
      <c r="C221" s="982">
        <v>0</v>
      </c>
      <c r="D221" s="981"/>
    </row>
    <row r="222" spans="1:4">
      <c r="A222" s="980" t="s">
        <v>1183</v>
      </c>
      <c r="B222" s="1001">
        <v>896</v>
      </c>
      <c r="C222" s="1002">
        <v>0</v>
      </c>
      <c r="D222" s="980"/>
    </row>
    <row r="223" spans="1:4">
      <c r="A223" s="981" t="s">
        <v>1184</v>
      </c>
      <c r="B223" s="983">
        <v>59</v>
      </c>
      <c r="C223" s="982">
        <v>0</v>
      </c>
      <c r="D223" s="981"/>
    </row>
    <row r="224" spans="1:4">
      <c r="A224" s="980" t="s">
        <v>1185</v>
      </c>
      <c r="B224" s="1001">
        <v>1028</v>
      </c>
      <c r="C224" s="1002">
        <v>0</v>
      </c>
      <c r="D224" s="980"/>
    </row>
    <row r="225" spans="1:4">
      <c r="A225" s="981" t="s">
        <v>1186</v>
      </c>
      <c r="B225" s="983">
        <v>1716</v>
      </c>
      <c r="C225" s="982">
        <v>0</v>
      </c>
      <c r="D225" s="981"/>
    </row>
    <row r="226" spans="1:4">
      <c r="A226" s="980" t="s">
        <v>1187</v>
      </c>
      <c r="B226" s="1001">
        <v>3124</v>
      </c>
      <c r="C226" s="1002" t="s">
        <v>67</v>
      </c>
      <c r="D226" s="980"/>
    </row>
    <row r="227" spans="1:4">
      <c r="A227" s="981" t="s">
        <v>1188</v>
      </c>
      <c r="B227" s="983">
        <v>2598</v>
      </c>
      <c r="C227" s="982" t="s">
        <v>67</v>
      </c>
      <c r="D227" s="981"/>
    </row>
    <row r="228" spans="1:4">
      <c r="A228" s="980" t="s">
        <v>1189</v>
      </c>
      <c r="B228" s="1001">
        <v>2867</v>
      </c>
      <c r="C228" s="1002">
        <v>0</v>
      </c>
      <c r="D228" s="980"/>
    </row>
    <row r="229" spans="1:4">
      <c r="A229" s="981" t="s">
        <v>1190</v>
      </c>
      <c r="B229" s="983">
        <v>5324</v>
      </c>
      <c r="C229" s="982">
        <v>0</v>
      </c>
      <c r="D229" s="981"/>
    </row>
    <row r="230" spans="1:4">
      <c r="A230" s="980" t="s">
        <v>1191</v>
      </c>
      <c r="B230" s="1001">
        <v>4446</v>
      </c>
      <c r="C230" s="1002" t="s">
        <v>67</v>
      </c>
      <c r="D230" s="980"/>
    </row>
    <row r="231" spans="1:4">
      <c r="A231" s="981" t="s">
        <v>1192</v>
      </c>
      <c r="B231" s="983">
        <v>4771</v>
      </c>
      <c r="C231" s="982" t="s">
        <v>67</v>
      </c>
      <c r="D231" s="981"/>
    </row>
    <row r="232" spans="1:4">
      <c r="A232" s="980" t="s">
        <v>1193</v>
      </c>
      <c r="B232" s="1001">
        <v>3041</v>
      </c>
      <c r="C232" s="1002">
        <v>0</v>
      </c>
      <c r="D232" s="980"/>
    </row>
    <row r="233" spans="1:4">
      <c r="A233" s="981" t="s">
        <v>1194</v>
      </c>
      <c r="B233" s="983">
        <v>4403</v>
      </c>
      <c r="C233" s="982" t="s">
        <v>67</v>
      </c>
      <c r="D233" s="981"/>
    </row>
    <row r="234" spans="1:4">
      <c r="A234" s="980" t="s">
        <v>1195</v>
      </c>
      <c r="B234" s="1001">
        <v>4789</v>
      </c>
      <c r="C234" s="1002" t="s">
        <v>67</v>
      </c>
      <c r="D234" s="980"/>
    </row>
    <row r="235" spans="1:4">
      <c r="A235" s="981" t="s">
        <v>1196</v>
      </c>
      <c r="B235" s="983">
        <v>4274</v>
      </c>
      <c r="C235" s="982">
        <v>0</v>
      </c>
      <c r="D235" s="981"/>
    </row>
    <row r="236" spans="1:4">
      <c r="A236" s="980" t="s">
        <v>1197</v>
      </c>
      <c r="B236" s="1001">
        <v>17191</v>
      </c>
      <c r="C236" s="1002" t="s">
        <v>67</v>
      </c>
      <c r="D236" s="980"/>
    </row>
    <row r="237" spans="1:4">
      <c r="A237" s="981" t="s">
        <v>1198</v>
      </c>
      <c r="B237" s="983">
        <v>3113</v>
      </c>
      <c r="C237" s="982">
        <v>0</v>
      </c>
      <c r="D237" s="981"/>
    </row>
    <row r="238" spans="1:4">
      <c r="A238" s="980" t="s">
        <v>1199</v>
      </c>
      <c r="B238" s="1001">
        <v>10878</v>
      </c>
      <c r="C238" s="1002" t="s">
        <v>67</v>
      </c>
      <c r="D238" s="980"/>
    </row>
    <row r="239" spans="1:4">
      <c r="A239" s="981" t="s">
        <v>1200</v>
      </c>
      <c r="B239" s="983">
        <v>8715</v>
      </c>
      <c r="C239" s="982" t="s">
        <v>67</v>
      </c>
      <c r="D239" s="981"/>
    </row>
    <row r="240" spans="1:4">
      <c r="A240" s="980" t="s">
        <v>1201</v>
      </c>
      <c r="B240" s="1001">
        <v>5062</v>
      </c>
      <c r="C240" s="1002">
        <v>0</v>
      </c>
      <c r="D240" s="980"/>
    </row>
    <row r="241" spans="1:4">
      <c r="A241" s="981" t="s">
        <v>1202</v>
      </c>
      <c r="B241" s="983">
        <v>5662</v>
      </c>
      <c r="C241" s="982" t="s">
        <v>67</v>
      </c>
      <c r="D241" s="981"/>
    </row>
    <row r="242" spans="1:4">
      <c r="A242" s="980" t="s">
        <v>1203</v>
      </c>
      <c r="B242" s="1001">
        <v>8833</v>
      </c>
      <c r="C242" s="1002">
        <v>0</v>
      </c>
      <c r="D242" s="980"/>
    </row>
    <row r="243" spans="1:4">
      <c r="A243" s="981" t="s">
        <v>1204</v>
      </c>
      <c r="B243" s="983">
        <v>146</v>
      </c>
      <c r="C243" s="982">
        <v>0</v>
      </c>
      <c r="D243" s="981"/>
    </row>
    <row r="244" spans="1:4">
      <c r="A244" s="980" t="s">
        <v>1205</v>
      </c>
      <c r="B244" s="1001">
        <v>905</v>
      </c>
      <c r="C244" s="1002">
        <v>0</v>
      </c>
      <c r="D244" s="980"/>
    </row>
    <row r="245" spans="1:4">
      <c r="A245" s="981" t="s">
        <v>1206</v>
      </c>
      <c r="B245" s="983">
        <v>2201</v>
      </c>
      <c r="C245" s="982" t="s">
        <v>67</v>
      </c>
      <c r="D245" s="981"/>
    </row>
    <row r="246" spans="1:4">
      <c r="A246" s="980" t="s">
        <v>1207</v>
      </c>
      <c r="B246" s="1001">
        <v>371</v>
      </c>
      <c r="C246" s="1002">
        <v>0</v>
      </c>
      <c r="D246" s="980"/>
    </row>
    <row r="247" spans="1:4">
      <c r="A247" s="981" t="s">
        <v>1208</v>
      </c>
      <c r="B247" s="983">
        <v>2008</v>
      </c>
      <c r="C247" s="982" t="s">
        <v>67</v>
      </c>
      <c r="D247" s="981"/>
    </row>
    <row r="248" spans="1:4">
      <c r="A248" s="980" t="s">
        <v>1209</v>
      </c>
      <c r="B248" s="1001">
        <v>518</v>
      </c>
      <c r="C248" s="1002">
        <v>0</v>
      </c>
      <c r="D248" s="980"/>
    </row>
    <row r="249" spans="1:4">
      <c r="A249" s="981" t="s">
        <v>1210</v>
      </c>
      <c r="B249" s="983">
        <v>18</v>
      </c>
      <c r="C249" s="982">
        <v>0</v>
      </c>
      <c r="D249" s="981"/>
    </row>
    <row r="250" spans="1:4">
      <c r="A250" s="980" t="s">
        <v>1211</v>
      </c>
      <c r="B250" s="1001">
        <v>247</v>
      </c>
      <c r="C250" s="1002">
        <v>0</v>
      </c>
      <c r="D250" s="980"/>
    </row>
    <row r="251" spans="1:4">
      <c r="A251" s="981" t="s">
        <v>1212</v>
      </c>
      <c r="B251" s="983">
        <v>1197</v>
      </c>
      <c r="C251" s="982">
        <v>0</v>
      </c>
      <c r="D251" s="981"/>
    </row>
    <row r="252" spans="1:4">
      <c r="A252" s="980" t="s">
        <v>1213</v>
      </c>
      <c r="B252" s="1001">
        <v>2116</v>
      </c>
      <c r="C252" s="1002">
        <v>0</v>
      </c>
      <c r="D252" s="980"/>
    </row>
    <row r="253" spans="1:4">
      <c r="A253" s="981" t="s">
        <v>1214</v>
      </c>
      <c r="B253" s="983">
        <v>3051</v>
      </c>
      <c r="C253" s="982">
        <v>4</v>
      </c>
      <c r="D253" s="981"/>
    </row>
    <row r="254" spans="1:4">
      <c r="A254" s="980" t="s">
        <v>1215</v>
      </c>
      <c r="B254" s="1001">
        <v>11185</v>
      </c>
      <c r="C254" s="1002">
        <v>5</v>
      </c>
      <c r="D254" s="980"/>
    </row>
    <row r="255" spans="1:4">
      <c r="A255" s="981" t="s">
        <v>1216</v>
      </c>
      <c r="B255" s="983">
        <v>12432</v>
      </c>
      <c r="C255" s="982">
        <v>14</v>
      </c>
      <c r="D255" s="981"/>
    </row>
    <row r="256" spans="1:4">
      <c r="A256" s="980" t="s">
        <v>1217</v>
      </c>
      <c r="B256" s="1001">
        <v>9714</v>
      </c>
      <c r="C256" s="1002">
        <v>14</v>
      </c>
      <c r="D256" s="980"/>
    </row>
    <row r="257" spans="1:4">
      <c r="A257" s="981" t="s">
        <v>1218</v>
      </c>
      <c r="B257" s="983">
        <v>122</v>
      </c>
      <c r="C257" s="982">
        <v>0</v>
      </c>
      <c r="D257" s="981"/>
    </row>
    <row r="258" spans="1:4">
      <c r="A258" s="980" t="s">
        <v>1219</v>
      </c>
      <c r="B258" s="1001">
        <v>346</v>
      </c>
      <c r="C258" s="1002">
        <v>0</v>
      </c>
      <c r="D258" s="980"/>
    </row>
    <row r="259" spans="1:4">
      <c r="A259" s="981" t="s">
        <v>1220</v>
      </c>
      <c r="B259" s="983">
        <v>1045</v>
      </c>
      <c r="C259" s="982" t="s">
        <v>67</v>
      </c>
      <c r="D259" s="981"/>
    </row>
    <row r="260" spans="1:4">
      <c r="A260" s="980" t="s">
        <v>1221</v>
      </c>
      <c r="B260" s="1001">
        <v>118</v>
      </c>
      <c r="C260" s="1002">
        <v>0</v>
      </c>
      <c r="D260" s="980"/>
    </row>
    <row r="261" spans="1:4">
      <c r="A261" s="981" t="s">
        <v>1222</v>
      </c>
      <c r="B261" s="983">
        <v>102</v>
      </c>
      <c r="C261" s="982" t="s">
        <v>67</v>
      </c>
      <c r="D261" s="981"/>
    </row>
    <row r="262" spans="1:4">
      <c r="A262" s="980" t="s">
        <v>1223</v>
      </c>
      <c r="B262" s="1001">
        <v>265</v>
      </c>
      <c r="C262" s="1002" t="s">
        <v>67</v>
      </c>
      <c r="D262" s="980"/>
    </row>
    <row r="263" spans="1:4">
      <c r="A263" s="981" t="s">
        <v>1224</v>
      </c>
      <c r="B263" s="983">
        <v>295</v>
      </c>
      <c r="C263" s="982" t="s">
        <v>67</v>
      </c>
      <c r="D263" s="981"/>
    </row>
    <row r="264" spans="1:4">
      <c r="A264" s="980" t="s">
        <v>1225</v>
      </c>
      <c r="B264" s="1001">
        <v>269</v>
      </c>
      <c r="C264" s="1002">
        <v>3</v>
      </c>
      <c r="D264" s="980"/>
    </row>
    <row r="265" spans="1:4">
      <c r="A265" s="981" t="s">
        <v>1226</v>
      </c>
      <c r="B265" s="983">
        <v>518</v>
      </c>
      <c r="C265" s="982">
        <v>0</v>
      </c>
      <c r="D265" s="981"/>
    </row>
    <row r="266" spans="1:4">
      <c r="A266" s="980" t="s">
        <v>1227</v>
      </c>
      <c r="B266" s="1001">
        <v>334</v>
      </c>
      <c r="C266" s="1002" t="s">
        <v>67</v>
      </c>
      <c r="D266" s="980"/>
    </row>
    <row r="267" spans="1:4">
      <c r="A267" s="981" t="s">
        <v>1228</v>
      </c>
      <c r="B267" s="983">
        <v>85</v>
      </c>
      <c r="C267" s="982">
        <v>0</v>
      </c>
      <c r="D267" s="981"/>
    </row>
    <row r="268" spans="1:4">
      <c r="A268" s="980" t="s">
        <v>1229</v>
      </c>
      <c r="B268" s="1001">
        <v>541</v>
      </c>
      <c r="C268" s="1002" t="s">
        <v>67</v>
      </c>
      <c r="D268" s="980"/>
    </row>
    <row r="269" spans="1:4">
      <c r="A269" s="981" t="s">
        <v>1230</v>
      </c>
      <c r="B269" s="983">
        <v>1279</v>
      </c>
      <c r="C269" s="982" t="s">
        <v>67</v>
      </c>
      <c r="D269" s="981"/>
    </row>
    <row r="270" spans="1:4">
      <c r="A270" s="980" t="s">
        <v>1231</v>
      </c>
      <c r="B270" s="1001">
        <v>518</v>
      </c>
      <c r="C270" s="1002" t="s">
        <v>67</v>
      </c>
      <c r="D270" s="980"/>
    </row>
    <row r="271" spans="1:4">
      <c r="A271" s="981" t="s">
        <v>1232</v>
      </c>
      <c r="B271" s="983">
        <v>359</v>
      </c>
      <c r="C271" s="982">
        <v>0</v>
      </c>
      <c r="D271" s="981"/>
    </row>
    <row r="272" spans="1:4">
      <c r="A272" s="980" t="s">
        <v>1233</v>
      </c>
      <c r="B272" s="1001">
        <v>106</v>
      </c>
      <c r="C272" s="1002">
        <v>0</v>
      </c>
      <c r="D272" s="980"/>
    </row>
    <row r="273" spans="1:4">
      <c r="A273" s="981" t="s">
        <v>1234</v>
      </c>
      <c r="B273" s="983">
        <v>332</v>
      </c>
      <c r="C273" s="982">
        <v>0</v>
      </c>
      <c r="D273" s="981"/>
    </row>
    <row r="274" spans="1:4">
      <c r="A274" s="980" t="s">
        <v>1235</v>
      </c>
      <c r="B274" s="1001">
        <v>75</v>
      </c>
      <c r="C274" s="1002">
        <v>0</v>
      </c>
      <c r="D274" s="980"/>
    </row>
    <row r="275" spans="1:4">
      <c r="A275" s="981" t="s">
        <v>1236</v>
      </c>
      <c r="B275" s="983">
        <v>1372</v>
      </c>
      <c r="C275" s="982">
        <v>3</v>
      </c>
      <c r="D275" s="981"/>
    </row>
    <row r="276" spans="1:4">
      <c r="A276" s="980" t="s">
        <v>1237</v>
      </c>
      <c r="B276" s="1001">
        <v>1416</v>
      </c>
      <c r="C276" s="1002">
        <v>0</v>
      </c>
      <c r="D276" s="980"/>
    </row>
    <row r="277" spans="1:4">
      <c r="A277" s="981" t="s">
        <v>1238</v>
      </c>
      <c r="B277" s="983">
        <v>444</v>
      </c>
      <c r="C277" s="982" t="s">
        <v>67</v>
      </c>
      <c r="D277" s="981"/>
    </row>
    <row r="278" spans="1:4">
      <c r="A278" s="980" t="s">
        <v>1239</v>
      </c>
      <c r="B278" s="1001">
        <v>2920</v>
      </c>
      <c r="C278" s="1002">
        <v>4</v>
      </c>
      <c r="D278" s="980"/>
    </row>
    <row r="279" spans="1:4">
      <c r="A279" s="981" t="s">
        <v>1240</v>
      </c>
      <c r="B279" s="983">
        <v>2033</v>
      </c>
      <c r="C279" s="982">
        <v>3</v>
      </c>
      <c r="D279" s="981"/>
    </row>
    <row r="280" spans="1:4">
      <c r="A280" s="980" t="s">
        <v>1241</v>
      </c>
      <c r="B280" s="1001">
        <v>3338</v>
      </c>
      <c r="C280" s="1002">
        <v>0</v>
      </c>
      <c r="D280" s="980"/>
    </row>
    <row r="281" spans="1:4">
      <c r="A281" s="981" t="s">
        <v>1242</v>
      </c>
      <c r="B281" s="983">
        <v>3283</v>
      </c>
      <c r="C281" s="982">
        <v>3</v>
      </c>
      <c r="D281" s="981"/>
    </row>
    <row r="282" spans="1:4">
      <c r="A282" s="980" t="s">
        <v>1243</v>
      </c>
      <c r="B282" s="1001">
        <v>119</v>
      </c>
      <c r="C282" s="1002">
        <v>0</v>
      </c>
      <c r="D282" s="980"/>
    </row>
    <row r="283" spans="1:4">
      <c r="A283" s="981" t="s">
        <v>1244</v>
      </c>
      <c r="B283" s="983">
        <v>4152</v>
      </c>
      <c r="C283" s="982">
        <v>0</v>
      </c>
      <c r="D283" s="981"/>
    </row>
    <row r="284" spans="1:4">
      <c r="A284" s="980" t="s">
        <v>1245</v>
      </c>
      <c r="B284" s="1001">
        <v>64</v>
      </c>
      <c r="C284" s="1002" t="s">
        <v>67</v>
      </c>
      <c r="D284" s="980"/>
    </row>
    <row r="285" spans="1:4">
      <c r="A285" s="981" t="s">
        <v>1246</v>
      </c>
      <c r="B285" s="983">
        <v>8917</v>
      </c>
      <c r="C285" s="982">
        <v>6</v>
      </c>
      <c r="D285" s="981"/>
    </row>
    <row r="286" spans="1:4">
      <c r="A286" s="980" t="s">
        <v>1247</v>
      </c>
      <c r="B286" s="1001">
        <v>3093</v>
      </c>
      <c r="C286" s="1002" t="s">
        <v>67</v>
      </c>
      <c r="D286" s="980"/>
    </row>
    <row r="287" spans="1:4">
      <c r="A287" s="981" t="s">
        <v>1248</v>
      </c>
      <c r="B287" s="983">
        <v>1242</v>
      </c>
      <c r="C287" s="982" t="s">
        <v>67</v>
      </c>
      <c r="D287" s="981"/>
    </row>
    <row r="288" spans="1:4">
      <c r="A288" s="980" t="s">
        <v>1249</v>
      </c>
      <c r="B288" s="1001">
        <v>68</v>
      </c>
      <c r="C288" s="1002">
        <v>0</v>
      </c>
      <c r="D288" s="980"/>
    </row>
    <row r="289" spans="1:4">
      <c r="A289" s="981" t="s">
        <v>1250</v>
      </c>
      <c r="B289" s="983">
        <v>14928</v>
      </c>
      <c r="C289" s="982">
        <v>13</v>
      </c>
      <c r="D289" s="981"/>
    </row>
    <row r="290" spans="1:4">
      <c r="A290" s="980" t="s">
        <v>1251</v>
      </c>
      <c r="B290" s="1001">
        <v>1051</v>
      </c>
      <c r="C290" s="1002" t="s">
        <v>67</v>
      </c>
      <c r="D290" s="980"/>
    </row>
    <row r="291" spans="1:4">
      <c r="A291" s="981" t="s">
        <v>1252</v>
      </c>
      <c r="B291" s="983">
        <v>5627</v>
      </c>
      <c r="C291" s="982">
        <v>32</v>
      </c>
      <c r="D291" s="981"/>
    </row>
    <row r="292" spans="1:4">
      <c r="A292" s="980" t="s">
        <v>1253</v>
      </c>
      <c r="B292" s="1001">
        <v>9383</v>
      </c>
      <c r="C292" s="1002">
        <v>18</v>
      </c>
      <c r="D292" s="980"/>
    </row>
    <row r="293" spans="1:4">
      <c r="A293" s="981" t="s">
        <v>1254</v>
      </c>
      <c r="B293" s="983">
        <v>731</v>
      </c>
      <c r="C293" s="982" t="s">
        <v>67</v>
      </c>
      <c r="D293" s="981"/>
    </row>
    <row r="294" spans="1:4">
      <c r="A294" s="980" t="s">
        <v>1255</v>
      </c>
      <c r="B294" s="1001">
        <v>454</v>
      </c>
      <c r="C294" s="1002">
        <v>0</v>
      </c>
      <c r="D294" s="980"/>
    </row>
    <row r="295" spans="1:4">
      <c r="A295" s="981" t="s">
        <v>1256</v>
      </c>
      <c r="B295" s="983">
        <v>873</v>
      </c>
      <c r="C295" s="982">
        <v>0</v>
      </c>
      <c r="D295" s="981"/>
    </row>
    <row r="296" spans="1:4">
      <c r="A296" s="980" t="s">
        <v>1257</v>
      </c>
      <c r="B296" s="1001">
        <v>74</v>
      </c>
      <c r="C296" s="1002">
        <v>0</v>
      </c>
      <c r="D296" s="980"/>
    </row>
    <row r="297" spans="1:4">
      <c r="A297" s="981" t="s">
        <v>1258</v>
      </c>
      <c r="B297" s="983">
        <v>1372</v>
      </c>
      <c r="C297" s="982" t="s">
        <v>67</v>
      </c>
      <c r="D297" s="981"/>
    </row>
    <row r="298" spans="1:4">
      <c r="A298" s="980" t="s">
        <v>1259</v>
      </c>
      <c r="B298" s="1001">
        <v>90</v>
      </c>
      <c r="C298" s="1002">
        <v>0</v>
      </c>
      <c r="D298" s="980"/>
    </row>
    <row r="299" spans="1:4">
      <c r="A299" s="981" t="s">
        <v>1260</v>
      </c>
      <c r="B299" s="983">
        <v>722</v>
      </c>
      <c r="C299" s="982">
        <v>0</v>
      </c>
      <c r="D299" s="981"/>
    </row>
    <row r="300" spans="1:4">
      <c r="A300" s="980" t="s">
        <v>1261</v>
      </c>
      <c r="B300" s="1001">
        <v>12838</v>
      </c>
      <c r="C300" s="1002" t="s">
        <v>67</v>
      </c>
      <c r="D300" s="980"/>
    </row>
    <row r="301" spans="1:4">
      <c r="A301" s="981" t="s">
        <v>1262</v>
      </c>
      <c r="B301" s="983">
        <v>10683</v>
      </c>
      <c r="C301" s="982">
        <v>4</v>
      </c>
      <c r="D301" s="981"/>
    </row>
    <row r="302" spans="1:4">
      <c r="A302" s="980" t="s">
        <v>1263</v>
      </c>
      <c r="B302" s="1001">
        <v>6514</v>
      </c>
      <c r="C302" s="1002">
        <v>4</v>
      </c>
      <c r="D302" s="980"/>
    </row>
    <row r="303" spans="1:4">
      <c r="A303" s="981" t="s">
        <v>1264</v>
      </c>
      <c r="B303" s="983">
        <v>13790</v>
      </c>
      <c r="C303" s="982">
        <v>5</v>
      </c>
      <c r="D303" s="981"/>
    </row>
    <row r="304" spans="1:4">
      <c r="A304" s="980" t="s">
        <v>1265</v>
      </c>
      <c r="B304" s="1001">
        <v>10322</v>
      </c>
      <c r="C304" s="1002">
        <v>3</v>
      </c>
      <c r="D304" s="980"/>
    </row>
    <row r="305" spans="1:4">
      <c r="A305" s="981" t="s">
        <v>1266</v>
      </c>
      <c r="B305" s="983">
        <v>151</v>
      </c>
      <c r="C305" s="982">
        <v>0</v>
      </c>
      <c r="D305" s="981"/>
    </row>
    <row r="306" spans="1:4">
      <c r="A306" s="980" t="s">
        <v>1267</v>
      </c>
      <c r="B306" s="1001">
        <v>553</v>
      </c>
      <c r="C306" s="1002">
        <v>0</v>
      </c>
      <c r="D306" s="980"/>
    </row>
    <row r="307" spans="1:4">
      <c r="A307" s="981" t="s">
        <v>1268</v>
      </c>
      <c r="B307" s="983">
        <v>5804</v>
      </c>
      <c r="C307" s="982">
        <v>12</v>
      </c>
      <c r="D307" s="981"/>
    </row>
    <row r="308" spans="1:4">
      <c r="A308" s="980" t="s">
        <v>1269</v>
      </c>
      <c r="B308" s="1001">
        <v>897</v>
      </c>
      <c r="C308" s="1002" t="s">
        <v>67</v>
      </c>
      <c r="D308" s="980"/>
    </row>
    <row r="309" spans="1:4">
      <c r="A309" s="981" t="s">
        <v>1270</v>
      </c>
      <c r="B309" s="983">
        <v>1614</v>
      </c>
      <c r="C309" s="982">
        <v>0</v>
      </c>
      <c r="D309" s="981"/>
    </row>
    <row r="310" spans="1:4">
      <c r="A310" s="980" t="s">
        <v>1271</v>
      </c>
      <c r="B310" s="1001">
        <v>3499</v>
      </c>
      <c r="C310" s="1002">
        <v>13</v>
      </c>
      <c r="D310" s="980"/>
    </row>
    <row r="311" spans="1:4">
      <c r="A311" s="981" t="s">
        <v>1272</v>
      </c>
      <c r="B311" s="983">
        <v>1603</v>
      </c>
      <c r="C311" s="982">
        <v>0</v>
      </c>
      <c r="D311" s="981"/>
    </row>
    <row r="312" spans="1:4">
      <c r="A312" s="980" t="s">
        <v>1273</v>
      </c>
      <c r="B312" s="1001">
        <v>297</v>
      </c>
      <c r="C312" s="1002">
        <v>0</v>
      </c>
      <c r="D312" s="980"/>
    </row>
    <row r="313" spans="1:4">
      <c r="A313" s="981" t="s">
        <v>1274</v>
      </c>
      <c r="B313" s="983">
        <v>2086</v>
      </c>
      <c r="C313" s="982">
        <v>0</v>
      </c>
      <c r="D313" s="981"/>
    </row>
    <row r="314" spans="1:4">
      <c r="A314" s="980" t="s">
        <v>1275</v>
      </c>
      <c r="B314" s="1001">
        <v>2453</v>
      </c>
      <c r="C314" s="1002">
        <v>3</v>
      </c>
      <c r="D314" s="980"/>
    </row>
    <row r="315" spans="1:4">
      <c r="A315" s="981" t="s">
        <v>1276</v>
      </c>
      <c r="B315" s="983">
        <v>7379</v>
      </c>
      <c r="C315" s="982">
        <v>9</v>
      </c>
      <c r="D315" s="981"/>
    </row>
    <row r="316" spans="1:4">
      <c r="A316" s="980" t="s">
        <v>1277</v>
      </c>
      <c r="B316" s="1001">
        <v>169</v>
      </c>
      <c r="C316" s="1002" t="s">
        <v>67</v>
      </c>
      <c r="D316" s="980"/>
    </row>
    <row r="317" spans="1:4">
      <c r="A317" s="981" t="s">
        <v>1278</v>
      </c>
      <c r="B317" s="983">
        <v>11042</v>
      </c>
      <c r="C317" s="982">
        <v>899</v>
      </c>
      <c r="D317" s="981"/>
    </row>
    <row r="318" spans="1:4">
      <c r="A318" s="980" t="s">
        <v>1279</v>
      </c>
      <c r="B318" s="1001">
        <v>4323</v>
      </c>
      <c r="C318" s="1002">
        <v>6</v>
      </c>
      <c r="D318" s="980"/>
    </row>
    <row r="319" spans="1:4">
      <c r="A319" s="981" t="s">
        <v>1280</v>
      </c>
      <c r="B319" s="983">
        <v>8393</v>
      </c>
      <c r="C319" s="982">
        <v>39</v>
      </c>
      <c r="D319" s="981"/>
    </row>
    <row r="320" spans="1:4">
      <c r="A320" s="980" t="s">
        <v>1281</v>
      </c>
      <c r="B320" s="1001">
        <v>383</v>
      </c>
      <c r="C320" s="1002">
        <v>4</v>
      </c>
      <c r="D320" s="980"/>
    </row>
    <row r="321" spans="1:4">
      <c r="A321" s="981" t="s">
        <v>1282</v>
      </c>
      <c r="B321" s="983">
        <v>5193</v>
      </c>
      <c r="C321" s="982">
        <v>17</v>
      </c>
      <c r="D321" s="981"/>
    </row>
    <row r="322" spans="1:4">
      <c r="A322" s="980" t="s">
        <v>1283</v>
      </c>
      <c r="B322" s="1001">
        <v>6424</v>
      </c>
      <c r="C322" s="1002">
        <v>5</v>
      </c>
      <c r="D322" s="980"/>
    </row>
    <row r="323" spans="1:4">
      <c r="A323" s="981" t="s">
        <v>1284</v>
      </c>
      <c r="B323" s="983">
        <v>11434</v>
      </c>
      <c r="C323" s="982">
        <v>20</v>
      </c>
      <c r="D323" s="981"/>
    </row>
    <row r="324" spans="1:4">
      <c r="A324" s="980" t="s">
        <v>1285</v>
      </c>
      <c r="B324" s="1001">
        <v>714</v>
      </c>
      <c r="C324" s="1002">
        <v>0</v>
      </c>
      <c r="D324" s="980"/>
    </row>
    <row r="325" spans="1:4">
      <c r="A325" s="981" t="s">
        <v>1286</v>
      </c>
      <c r="B325" s="983">
        <v>15</v>
      </c>
      <c r="C325" s="982">
        <v>0</v>
      </c>
      <c r="D325" s="981"/>
    </row>
    <row r="326" spans="1:4">
      <c r="A326" s="980" t="s">
        <v>1287</v>
      </c>
      <c r="B326" s="1001">
        <v>2013</v>
      </c>
      <c r="C326" s="1002">
        <v>20</v>
      </c>
      <c r="D326" s="980"/>
    </row>
    <row r="327" spans="1:4">
      <c r="A327" s="981" t="s">
        <v>1288</v>
      </c>
      <c r="B327" s="983">
        <v>473</v>
      </c>
      <c r="C327" s="982" t="s">
        <v>67</v>
      </c>
      <c r="D327" s="981"/>
    </row>
    <row r="328" spans="1:4">
      <c r="A328" s="980" t="s">
        <v>1289</v>
      </c>
      <c r="B328" s="1001">
        <v>431</v>
      </c>
      <c r="C328" s="1002">
        <v>0</v>
      </c>
      <c r="D328" s="980"/>
    </row>
    <row r="329" spans="1:4">
      <c r="A329" s="981" t="s">
        <v>1290</v>
      </c>
      <c r="B329" s="983">
        <v>700</v>
      </c>
      <c r="C329" s="982">
        <v>0</v>
      </c>
      <c r="D329" s="981"/>
    </row>
    <row r="330" spans="1:4">
      <c r="A330" s="980" t="s">
        <v>1291</v>
      </c>
      <c r="B330" s="1001">
        <v>311</v>
      </c>
      <c r="C330" s="1002" t="s">
        <v>67</v>
      </c>
      <c r="D330" s="980"/>
    </row>
    <row r="331" spans="1:4">
      <c r="A331" s="981" t="s">
        <v>1292</v>
      </c>
      <c r="B331" s="983">
        <v>11137</v>
      </c>
      <c r="C331" s="982">
        <v>4</v>
      </c>
      <c r="D331" s="981"/>
    </row>
    <row r="332" spans="1:4">
      <c r="A332" s="980" t="s">
        <v>1293</v>
      </c>
      <c r="B332" s="1001">
        <v>8633</v>
      </c>
      <c r="C332" s="1002">
        <v>3</v>
      </c>
      <c r="D332" s="980"/>
    </row>
    <row r="333" spans="1:4">
      <c r="A333" s="981" t="s">
        <v>1294</v>
      </c>
      <c r="B333" s="983">
        <v>6047</v>
      </c>
      <c r="C333" s="982">
        <v>3</v>
      </c>
      <c r="D333" s="981"/>
    </row>
    <row r="334" spans="1:4">
      <c r="A334" s="980" t="s">
        <v>1295</v>
      </c>
      <c r="B334" s="1001">
        <v>491</v>
      </c>
      <c r="C334" s="1002">
        <v>0</v>
      </c>
      <c r="D334" s="980"/>
    </row>
    <row r="335" spans="1:4">
      <c r="A335" s="981" t="s">
        <v>1296</v>
      </c>
      <c r="B335" s="983">
        <v>6664</v>
      </c>
      <c r="C335" s="982" t="s">
        <v>67</v>
      </c>
      <c r="D335" s="981"/>
    </row>
    <row r="336" spans="1:4">
      <c r="A336" s="980" t="s">
        <v>1297</v>
      </c>
      <c r="B336" s="1001">
        <v>11166</v>
      </c>
      <c r="C336" s="1002">
        <v>6</v>
      </c>
      <c r="D336" s="980"/>
    </row>
    <row r="337" spans="1:4">
      <c r="A337" s="981" t="s">
        <v>1298</v>
      </c>
      <c r="B337" s="983">
        <v>8532</v>
      </c>
      <c r="C337" s="982">
        <v>6</v>
      </c>
      <c r="D337" s="981"/>
    </row>
    <row r="338" spans="1:4">
      <c r="A338" s="980" t="s">
        <v>1299</v>
      </c>
      <c r="B338" s="1001">
        <v>8357</v>
      </c>
      <c r="C338" s="1002" t="s">
        <v>67</v>
      </c>
      <c r="D338" s="980"/>
    </row>
    <row r="339" spans="1:4">
      <c r="A339" s="981" t="s">
        <v>1300</v>
      </c>
      <c r="B339" s="983">
        <v>1829</v>
      </c>
      <c r="C339" s="982" t="s">
        <v>67</v>
      </c>
      <c r="D339" s="981"/>
    </row>
    <row r="340" spans="1:4">
      <c r="A340" s="980" t="s">
        <v>1301</v>
      </c>
      <c r="B340" s="1001">
        <v>21025</v>
      </c>
      <c r="C340" s="1002" t="s">
        <v>67</v>
      </c>
      <c r="D340" s="980"/>
    </row>
    <row r="341" spans="1:4">
      <c r="A341" s="981" t="s">
        <v>1302</v>
      </c>
      <c r="B341" s="983">
        <v>6361</v>
      </c>
      <c r="C341" s="982">
        <v>4</v>
      </c>
      <c r="D341" s="981"/>
    </row>
    <row r="342" spans="1:4">
      <c r="A342" s="980" t="s">
        <v>1303</v>
      </c>
      <c r="B342" s="1001">
        <v>11686</v>
      </c>
      <c r="C342" s="1002">
        <v>4</v>
      </c>
      <c r="D342" s="980"/>
    </row>
    <row r="343" spans="1:4">
      <c r="A343" s="981" t="s">
        <v>1304</v>
      </c>
      <c r="B343" s="983">
        <v>12629</v>
      </c>
      <c r="C343" s="982">
        <v>0</v>
      </c>
      <c r="D343" s="981"/>
    </row>
    <row r="344" spans="1:4">
      <c r="A344" s="980" t="s">
        <v>1305</v>
      </c>
      <c r="B344" s="1001">
        <v>2614</v>
      </c>
      <c r="C344" s="1002">
        <v>0</v>
      </c>
      <c r="D344" s="980"/>
    </row>
    <row r="345" spans="1:4">
      <c r="A345" s="981" t="s">
        <v>1306</v>
      </c>
      <c r="B345" s="983">
        <v>11719</v>
      </c>
      <c r="C345" s="982">
        <v>7</v>
      </c>
      <c r="D345" s="981"/>
    </row>
    <row r="346" spans="1:4">
      <c r="A346" s="980" t="s">
        <v>1307</v>
      </c>
      <c r="B346" s="1001">
        <v>1762</v>
      </c>
      <c r="C346" s="1002">
        <v>0</v>
      </c>
      <c r="D346" s="980"/>
    </row>
    <row r="347" spans="1:4">
      <c r="A347" s="981" t="s">
        <v>1308</v>
      </c>
      <c r="B347" s="983">
        <v>1844</v>
      </c>
      <c r="C347" s="982" t="s">
        <v>67</v>
      </c>
      <c r="D347" s="981"/>
    </row>
    <row r="348" spans="1:4">
      <c r="A348" s="980" t="s">
        <v>1309</v>
      </c>
      <c r="B348" s="1001">
        <v>1584</v>
      </c>
      <c r="C348" s="1002" t="s">
        <v>67</v>
      </c>
      <c r="D348" s="980"/>
    </row>
    <row r="349" spans="1:4">
      <c r="A349" s="981" t="s">
        <v>1310</v>
      </c>
      <c r="B349" s="983">
        <v>268</v>
      </c>
      <c r="C349" s="982">
        <v>0</v>
      </c>
      <c r="D349" s="981"/>
    </row>
    <row r="350" spans="1:4">
      <c r="A350" s="980" t="s">
        <v>1311</v>
      </c>
      <c r="B350" s="1001">
        <v>2178</v>
      </c>
      <c r="C350" s="1002">
        <v>0</v>
      </c>
      <c r="D350" s="980"/>
    </row>
    <row r="351" spans="1:4">
      <c r="A351" s="981" t="s">
        <v>1312</v>
      </c>
      <c r="B351" s="983">
        <v>569</v>
      </c>
      <c r="C351" s="982">
        <v>3</v>
      </c>
      <c r="D351" s="981"/>
    </row>
    <row r="352" spans="1:4">
      <c r="A352" s="980" t="s">
        <v>1313</v>
      </c>
      <c r="B352" s="1001">
        <v>919</v>
      </c>
      <c r="C352" s="1002" t="s">
        <v>67</v>
      </c>
      <c r="D352" s="980"/>
    </row>
    <row r="353" spans="1:4">
      <c r="A353" s="981" t="s">
        <v>1314</v>
      </c>
      <c r="B353" s="983">
        <v>177</v>
      </c>
      <c r="C353" s="982">
        <v>0</v>
      </c>
      <c r="D353" s="981"/>
    </row>
    <row r="354" spans="1:4">
      <c r="A354" s="980" t="s">
        <v>1315</v>
      </c>
      <c r="B354" s="1001">
        <v>1599</v>
      </c>
      <c r="C354" s="1002">
        <v>0</v>
      </c>
      <c r="D354" s="980"/>
    </row>
    <row r="355" spans="1:4">
      <c r="A355" s="981" t="s">
        <v>1316</v>
      </c>
      <c r="B355" s="983">
        <v>255</v>
      </c>
      <c r="C355" s="982">
        <v>0</v>
      </c>
      <c r="D355" s="981"/>
    </row>
    <row r="356" spans="1:4">
      <c r="A356" s="980" t="s">
        <v>1317</v>
      </c>
      <c r="B356" s="1001">
        <v>1560</v>
      </c>
      <c r="C356" s="1002">
        <v>0</v>
      </c>
      <c r="D356" s="980"/>
    </row>
    <row r="357" spans="1:4">
      <c r="A357" s="981" t="s">
        <v>1318</v>
      </c>
      <c r="B357" s="983">
        <v>21263</v>
      </c>
      <c r="C357" s="982">
        <v>4</v>
      </c>
      <c r="D357" s="981"/>
    </row>
    <row r="358" spans="1:4">
      <c r="A358" s="980" t="s">
        <v>1319</v>
      </c>
      <c r="B358" s="1001">
        <v>69</v>
      </c>
      <c r="C358" s="1002">
        <v>0</v>
      </c>
      <c r="D358" s="980"/>
    </row>
    <row r="359" spans="1:4">
      <c r="A359" s="981" t="s">
        <v>1320</v>
      </c>
      <c r="B359" s="983">
        <v>495</v>
      </c>
      <c r="C359" s="982">
        <v>0</v>
      </c>
      <c r="D359" s="981"/>
    </row>
    <row r="360" spans="1:4">
      <c r="A360" s="980" t="s">
        <v>1321</v>
      </c>
      <c r="B360" s="1001">
        <v>1271</v>
      </c>
      <c r="C360" s="1002" t="s">
        <v>67</v>
      </c>
      <c r="D360" s="980"/>
    </row>
    <row r="361" spans="1:4">
      <c r="A361" s="1003" t="s">
        <v>1322</v>
      </c>
      <c r="B361" s="1004">
        <v>1123</v>
      </c>
      <c r="C361" s="982" t="s">
        <v>67</v>
      </c>
      <c r="D361" s="981"/>
    </row>
    <row r="362" spans="1:4">
      <c r="A362" s="980" t="s">
        <v>1323</v>
      </c>
      <c r="B362" s="1001">
        <v>1762</v>
      </c>
      <c r="C362" s="1002" t="s">
        <v>67</v>
      </c>
      <c r="D362" s="980"/>
    </row>
    <row r="363" spans="1:4">
      <c r="A363" s="981" t="s">
        <v>1324</v>
      </c>
      <c r="B363" s="983">
        <v>132</v>
      </c>
      <c r="C363" s="982">
        <v>0</v>
      </c>
      <c r="D363" s="981"/>
    </row>
    <row r="364" spans="1:4">
      <c r="A364" s="980" t="s">
        <v>1325</v>
      </c>
      <c r="B364" s="1001">
        <v>4742</v>
      </c>
      <c r="C364" s="1002" t="s">
        <v>67</v>
      </c>
      <c r="D364" s="980"/>
    </row>
    <row r="365" spans="1:4">
      <c r="A365" s="981" t="s">
        <v>1326</v>
      </c>
      <c r="B365" s="983">
        <v>9</v>
      </c>
      <c r="C365" s="982">
        <v>0</v>
      </c>
      <c r="D365" s="981"/>
    </row>
    <row r="366" spans="1:4">
      <c r="A366" s="980" t="s">
        <v>1327</v>
      </c>
      <c r="B366" s="1001">
        <v>1874</v>
      </c>
      <c r="C366" s="1002">
        <v>0</v>
      </c>
      <c r="D366" s="980"/>
    </row>
    <row r="367" spans="1:4">
      <c r="A367" s="981" t="s">
        <v>1328</v>
      </c>
      <c r="B367" s="983">
        <v>187</v>
      </c>
      <c r="C367" s="982">
        <v>0</v>
      </c>
      <c r="D367" s="981"/>
    </row>
    <row r="368" spans="1:4">
      <c r="A368" s="980" t="s">
        <v>1329</v>
      </c>
      <c r="B368" s="1001">
        <v>559</v>
      </c>
      <c r="C368" s="1002">
        <v>0</v>
      </c>
      <c r="D368" s="980"/>
    </row>
    <row r="369" spans="1:4">
      <c r="A369" s="981" t="s">
        <v>1330</v>
      </c>
      <c r="B369" s="983">
        <v>2000</v>
      </c>
      <c r="C369" s="982">
        <v>0</v>
      </c>
      <c r="D369" s="981"/>
    </row>
    <row r="370" spans="1:4">
      <c r="A370" s="980" t="s">
        <v>1331</v>
      </c>
      <c r="B370" s="1001">
        <v>4030</v>
      </c>
      <c r="C370" s="1002" t="s">
        <v>67</v>
      </c>
      <c r="D370" s="980"/>
    </row>
    <row r="371" spans="1:4">
      <c r="A371" s="981" t="s">
        <v>1332</v>
      </c>
      <c r="B371" s="983">
        <v>2596</v>
      </c>
      <c r="C371" s="982">
        <v>0</v>
      </c>
      <c r="D371" s="981"/>
    </row>
    <row r="372" spans="1:4">
      <c r="A372" s="980" t="s">
        <v>1333</v>
      </c>
      <c r="B372" s="1001">
        <v>5622</v>
      </c>
      <c r="C372" s="1002">
        <v>0</v>
      </c>
      <c r="D372" s="980"/>
    </row>
    <row r="373" spans="1:4">
      <c r="A373" s="981" t="s">
        <v>1334</v>
      </c>
      <c r="B373" s="983">
        <v>8110</v>
      </c>
      <c r="C373" s="982">
        <v>0</v>
      </c>
      <c r="D373" s="981"/>
    </row>
    <row r="374" spans="1:4">
      <c r="A374" s="980" t="s">
        <v>1335</v>
      </c>
      <c r="B374" s="1001">
        <v>4287</v>
      </c>
      <c r="C374" s="1002">
        <v>0</v>
      </c>
      <c r="D374" s="980"/>
    </row>
    <row r="375" spans="1:4">
      <c r="A375" s="981" t="s">
        <v>1336</v>
      </c>
      <c r="B375" s="983">
        <v>4773</v>
      </c>
      <c r="C375" s="982">
        <v>3</v>
      </c>
      <c r="D375" s="981"/>
    </row>
    <row r="376" spans="1:4">
      <c r="A376" s="980" t="s">
        <v>1337</v>
      </c>
      <c r="B376" s="1001">
        <v>7321</v>
      </c>
      <c r="C376" s="1002" t="s">
        <v>67</v>
      </c>
      <c r="D376" s="980"/>
    </row>
    <row r="377" spans="1:4">
      <c r="A377" s="981" t="s">
        <v>1338</v>
      </c>
      <c r="B377" s="983">
        <v>3126</v>
      </c>
      <c r="C377" s="982" t="s">
        <v>67</v>
      </c>
      <c r="D377" s="981"/>
    </row>
    <row r="378" spans="1:4">
      <c r="A378" s="980" t="s">
        <v>1339</v>
      </c>
      <c r="B378" s="1001">
        <v>1089</v>
      </c>
      <c r="C378" s="1002">
        <v>0</v>
      </c>
      <c r="D378" s="980"/>
    </row>
    <row r="379" spans="1:4">
      <c r="A379" s="1003" t="s">
        <v>1340</v>
      </c>
      <c r="B379" s="983">
        <v>5575</v>
      </c>
      <c r="C379" s="982" t="s">
        <v>67</v>
      </c>
      <c r="D379" s="981"/>
    </row>
    <row r="380" spans="1:4" ht="25.5">
      <c r="A380" s="1025" t="s">
        <v>1341</v>
      </c>
      <c r="B380" s="1001">
        <v>3421</v>
      </c>
      <c r="C380" s="1002">
        <v>3</v>
      </c>
      <c r="D380" s="980"/>
    </row>
    <row r="381" spans="1:4">
      <c r="A381" s="981" t="s">
        <v>1342</v>
      </c>
      <c r="B381" s="983">
        <v>5272</v>
      </c>
      <c r="C381" s="982" t="s">
        <v>67</v>
      </c>
      <c r="D381" s="981"/>
    </row>
    <row r="382" spans="1:4">
      <c r="A382" s="980" t="s">
        <v>1343</v>
      </c>
      <c r="B382" s="1001">
        <v>6277</v>
      </c>
      <c r="C382" s="1002" t="s">
        <v>67</v>
      </c>
      <c r="D382" s="980"/>
    </row>
    <row r="383" spans="1:4">
      <c r="A383" s="981" t="s">
        <v>1344</v>
      </c>
      <c r="B383" s="983">
        <v>6009</v>
      </c>
      <c r="C383" s="982">
        <v>14</v>
      </c>
      <c r="D383" s="981"/>
    </row>
    <row r="384" spans="1:4">
      <c r="A384" s="980" t="s">
        <v>1345</v>
      </c>
      <c r="B384" s="1001">
        <v>3342</v>
      </c>
      <c r="C384" s="1002">
        <v>3</v>
      </c>
      <c r="D384" s="980"/>
    </row>
    <row r="385" spans="1:4">
      <c r="A385" s="981" t="s">
        <v>1346</v>
      </c>
      <c r="B385" s="983">
        <v>4880</v>
      </c>
      <c r="C385" s="982">
        <v>3</v>
      </c>
      <c r="D385" s="981"/>
    </row>
    <row r="386" spans="1:4">
      <c r="A386" s="980" t="s">
        <v>1347</v>
      </c>
      <c r="B386" s="1001">
        <v>1485</v>
      </c>
      <c r="C386" s="1002">
        <v>3</v>
      </c>
      <c r="D386" s="980"/>
    </row>
    <row r="387" spans="1:4">
      <c r="A387" s="981" t="s">
        <v>1348</v>
      </c>
      <c r="B387" s="983">
        <v>1004</v>
      </c>
      <c r="C387" s="982" t="s">
        <v>67</v>
      </c>
      <c r="D387" s="981"/>
    </row>
    <row r="388" spans="1:4">
      <c r="A388" s="980" t="s">
        <v>1349</v>
      </c>
      <c r="B388" s="1001">
        <v>55</v>
      </c>
      <c r="C388" s="1002">
        <v>0</v>
      </c>
      <c r="D388" s="980"/>
    </row>
    <row r="389" spans="1:4">
      <c r="A389" s="981" t="s">
        <v>1350</v>
      </c>
      <c r="B389" s="983">
        <v>627</v>
      </c>
      <c r="C389" s="982">
        <v>0</v>
      </c>
      <c r="D389" s="981"/>
    </row>
    <row r="390" spans="1:4">
      <c r="A390" s="980" t="s">
        <v>1351</v>
      </c>
      <c r="B390" s="1001">
        <v>93</v>
      </c>
      <c r="C390" s="1002">
        <v>0</v>
      </c>
      <c r="D390" s="980"/>
    </row>
    <row r="391" spans="1:4">
      <c r="A391" s="981" t="s">
        <v>1352</v>
      </c>
      <c r="B391" s="983">
        <v>113</v>
      </c>
      <c r="C391" s="982">
        <v>0</v>
      </c>
      <c r="D391" s="981"/>
    </row>
    <row r="392" spans="1:4">
      <c r="A392" s="980" t="s">
        <v>1353</v>
      </c>
      <c r="B392" s="1001">
        <v>27</v>
      </c>
      <c r="C392" s="1002">
        <v>0</v>
      </c>
      <c r="D392" s="980"/>
    </row>
    <row r="393" spans="1:4">
      <c r="A393" s="981" t="s">
        <v>1354</v>
      </c>
      <c r="B393" s="983">
        <v>7461</v>
      </c>
      <c r="C393" s="982">
        <v>22</v>
      </c>
      <c r="D393" s="981"/>
    </row>
    <row r="394" spans="1:4">
      <c r="A394" s="980" t="s">
        <v>1355</v>
      </c>
      <c r="B394" s="1001">
        <v>3183</v>
      </c>
      <c r="C394" s="1002">
        <v>20</v>
      </c>
      <c r="D394" s="980"/>
    </row>
    <row r="395" spans="1:4">
      <c r="A395" s="1003" t="s">
        <v>1356</v>
      </c>
      <c r="B395" s="1004">
        <v>6674</v>
      </c>
      <c r="C395" s="1005">
        <v>91</v>
      </c>
      <c r="D395" s="1003"/>
    </row>
    <row r="396" spans="1:4">
      <c r="A396" s="980" t="s">
        <v>1357</v>
      </c>
      <c r="B396" s="1001">
        <v>2727</v>
      </c>
      <c r="C396" s="1002">
        <v>0</v>
      </c>
      <c r="D396" s="980"/>
    </row>
    <row r="397" spans="1:4">
      <c r="A397" s="981" t="s">
        <v>1358</v>
      </c>
      <c r="B397" s="983">
        <v>4047</v>
      </c>
      <c r="C397" s="982" t="s">
        <v>67</v>
      </c>
      <c r="D397" s="981"/>
    </row>
    <row r="398" spans="1:4">
      <c r="A398" s="980" t="s">
        <v>1359</v>
      </c>
      <c r="B398" s="1001">
        <v>1320</v>
      </c>
      <c r="C398" s="1002">
        <v>3</v>
      </c>
      <c r="D398" s="980"/>
    </row>
    <row r="399" spans="1:4">
      <c r="A399" s="981" t="s">
        <v>1360</v>
      </c>
      <c r="B399" s="983">
        <v>6471</v>
      </c>
      <c r="C399" s="982">
        <v>6</v>
      </c>
      <c r="D399" s="981"/>
    </row>
    <row r="400" spans="1:4">
      <c r="A400" s="980" t="s">
        <v>1361</v>
      </c>
      <c r="B400" s="1001">
        <v>4339</v>
      </c>
      <c r="C400" s="1002">
        <v>4</v>
      </c>
      <c r="D400" s="980"/>
    </row>
    <row r="401" spans="1:4">
      <c r="A401" s="981" t="s">
        <v>1362</v>
      </c>
      <c r="B401" s="983">
        <v>1327</v>
      </c>
      <c r="C401" s="982" t="s">
        <v>67</v>
      </c>
      <c r="D401" s="981"/>
    </row>
    <row r="402" spans="1:4">
      <c r="A402" s="980" t="s">
        <v>1363</v>
      </c>
      <c r="B402" s="1001">
        <v>1826</v>
      </c>
      <c r="C402" s="1002">
        <v>3</v>
      </c>
      <c r="D402" s="980"/>
    </row>
    <row r="403" spans="1:4">
      <c r="A403" s="981" t="s">
        <v>1364</v>
      </c>
      <c r="B403" s="983">
        <v>957</v>
      </c>
      <c r="C403" s="982">
        <v>0</v>
      </c>
      <c r="D403" s="981"/>
    </row>
    <row r="404" spans="1:4">
      <c r="A404" s="980" t="s">
        <v>1365</v>
      </c>
      <c r="B404" s="1001">
        <v>4589</v>
      </c>
      <c r="C404" s="1002">
        <v>0</v>
      </c>
      <c r="D404" s="980"/>
    </row>
    <row r="405" spans="1:4">
      <c r="A405" s="981" t="s">
        <v>1366</v>
      </c>
      <c r="B405" s="983">
        <v>4702</v>
      </c>
      <c r="C405" s="982" t="s">
        <v>67</v>
      </c>
      <c r="D405" s="981"/>
    </row>
    <row r="406" spans="1:4">
      <c r="A406" s="980" t="s">
        <v>1367</v>
      </c>
      <c r="B406" s="1001">
        <v>2461</v>
      </c>
      <c r="C406" s="1002">
        <v>7</v>
      </c>
      <c r="D406" s="980"/>
    </row>
    <row r="407" spans="1:4">
      <c r="A407" s="981" t="s">
        <v>1368</v>
      </c>
      <c r="B407" s="983">
        <v>2836</v>
      </c>
      <c r="C407" s="982" t="s">
        <v>67</v>
      </c>
      <c r="D407" s="981"/>
    </row>
    <row r="408" spans="1:4">
      <c r="A408" s="980" t="s">
        <v>1369</v>
      </c>
      <c r="B408" s="1001">
        <v>442</v>
      </c>
      <c r="C408" s="1002">
        <v>0</v>
      </c>
      <c r="D408" s="980"/>
    </row>
    <row r="409" spans="1:4">
      <c r="A409" s="981" t="s">
        <v>1370</v>
      </c>
      <c r="B409" s="983">
        <v>108</v>
      </c>
      <c r="C409" s="982">
        <v>0</v>
      </c>
      <c r="D409" s="981"/>
    </row>
    <row r="410" spans="1:4">
      <c r="A410" s="980" t="s">
        <v>1371</v>
      </c>
      <c r="B410" s="1001">
        <v>486</v>
      </c>
      <c r="C410" s="1002">
        <v>0</v>
      </c>
      <c r="D410" s="980"/>
    </row>
    <row r="411" spans="1:4">
      <c r="A411" s="981" t="s">
        <v>1372</v>
      </c>
      <c r="B411" s="983">
        <v>991</v>
      </c>
      <c r="C411" s="982">
        <v>0</v>
      </c>
      <c r="D411" s="981"/>
    </row>
    <row r="412" spans="1:4">
      <c r="A412" s="980" t="s">
        <v>1373</v>
      </c>
      <c r="B412" s="1001">
        <v>1902</v>
      </c>
      <c r="C412" s="1002">
        <v>0</v>
      </c>
      <c r="D412" s="980"/>
    </row>
    <row r="413" spans="1:4">
      <c r="A413" s="981" t="s">
        <v>1374</v>
      </c>
      <c r="B413" s="983">
        <v>436</v>
      </c>
      <c r="C413" s="982">
        <v>0</v>
      </c>
      <c r="D413" s="981"/>
    </row>
    <row r="414" spans="1:4">
      <c r="A414" s="980" t="s">
        <v>1375</v>
      </c>
      <c r="B414" s="1001">
        <v>1251</v>
      </c>
      <c r="C414" s="1002" t="s">
        <v>67</v>
      </c>
      <c r="D414" s="980"/>
    </row>
    <row r="415" spans="1:4">
      <c r="A415" s="981" t="s">
        <v>1376</v>
      </c>
      <c r="B415" s="983">
        <v>300</v>
      </c>
      <c r="C415" s="982">
        <v>0</v>
      </c>
      <c r="D415" s="981"/>
    </row>
    <row r="416" spans="1:4">
      <c r="A416" s="980" t="s">
        <v>1377</v>
      </c>
      <c r="B416" s="1001">
        <v>3824</v>
      </c>
      <c r="C416" s="1002">
        <v>0</v>
      </c>
      <c r="D416" s="980"/>
    </row>
    <row r="417" spans="1:4">
      <c r="A417" s="981" t="s">
        <v>1378</v>
      </c>
      <c r="B417" s="983">
        <v>454</v>
      </c>
      <c r="C417" s="982">
        <v>0</v>
      </c>
      <c r="D417" s="981"/>
    </row>
    <row r="418" spans="1:4">
      <c r="A418" s="980" t="s">
        <v>1379</v>
      </c>
      <c r="B418" s="1001">
        <v>268</v>
      </c>
      <c r="C418" s="1002">
        <v>0</v>
      </c>
      <c r="D418" s="980"/>
    </row>
    <row r="419" spans="1:4">
      <c r="A419" s="981" t="s">
        <v>1380</v>
      </c>
      <c r="B419" s="983">
        <v>580</v>
      </c>
      <c r="C419" s="982">
        <v>0</v>
      </c>
      <c r="D419" s="981"/>
    </row>
    <row r="420" spans="1:4">
      <c r="A420" s="980" t="s">
        <v>1381</v>
      </c>
      <c r="B420" s="1001">
        <v>375</v>
      </c>
      <c r="C420" s="1002" t="s">
        <v>67</v>
      </c>
      <c r="D420" s="980"/>
    </row>
    <row r="421" spans="1:4">
      <c r="A421" s="981" t="s">
        <v>1382</v>
      </c>
      <c r="B421" s="983">
        <v>243</v>
      </c>
      <c r="C421" s="982" t="s">
        <v>67</v>
      </c>
      <c r="D421" s="981"/>
    </row>
    <row r="422" spans="1:4">
      <c r="A422" s="980" t="s">
        <v>1383</v>
      </c>
      <c r="B422" s="1001">
        <v>359</v>
      </c>
      <c r="C422" s="1002">
        <v>0</v>
      </c>
      <c r="D422" s="980"/>
    </row>
    <row r="423" spans="1:4">
      <c r="A423" s="981" t="s">
        <v>1384</v>
      </c>
      <c r="B423" s="983">
        <v>49</v>
      </c>
      <c r="C423" s="982">
        <v>0</v>
      </c>
      <c r="D423" s="981"/>
    </row>
    <row r="424" spans="1:4">
      <c r="A424" s="980" t="s">
        <v>1385</v>
      </c>
      <c r="B424" s="1001">
        <v>879</v>
      </c>
      <c r="C424" s="1002">
        <v>0</v>
      </c>
      <c r="D424" s="980"/>
    </row>
    <row r="425" spans="1:4">
      <c r="A425" s="981" t="s">
        <v>1386</v>
      </c>
      <c r="B425" s="983">
        <v>2692</v>
      </c>
      <c r="C425" s="982" t="s">
        <v>67</v>
      </c>
      <c r="D425" s="981"/>
    </row>
    <row r="426" spans="1:4">
      <c r="A426" s="980" t="s">
        <v>1387</v>
      </c>
      <c r="B426" s="1001">
        <v>421</v>
      </c>
      <c r="C426" s="1002" t="s">
        <v>67</v>
      </c>
      <c r="D426" s="980"/>
    </row>
    <row r="427" spans="1:4">
      <c r="A427" s="1003" t="s">
        <v>1388</v>
      </c>
      <c r="B427" s="1004">
        <v>466</v>
      </c>
      <c r="C427" s="1005">
        <v>0</v>
      </c>
      <c r="D427" s="1003"/>
    </row>
    <row r="428" spans="1:4">
      <c r="A428" s="980" t="s">
        <v>1389</v>
      </c>
      <c r="B428" s="1001">
        <v>267</v>
      </c>
      <c r="C428" s="1002">
        <v>0</v>
      </c>
      <c r="D428" s="980"/>
    </row>
    <row r="429" spans="1:4">
      <c r="A429" s="981" t="s">
        <v>1390</v>
      </c>
      <c r="B429" s="983">
        <v>806</v>
      </c>
      <c r="C429" s="982">
        <v>39</v>
      </c>
      <c r="D429" s="981"/>
    </row>
    <row r="430" spans="1:4">
      <c r="A430" s="980" t="s">
        <v>1391</v>
      </c>
      <c r="B430" s="1001">
        <v>685</v>
      </c>
      <c r="C430" s="1002">
        <v>0</v>
      </c>
      <c r="D430" s="980"/>
    </row>
    <row r="431" spans="1:4">
      <c r="A431" s="981" t="s">
        <v>1392</v>
      </c>
      <c r="B431" s="983">
        <v>1464</v>
      </c>
      <c r="C431" s="982">
        <v>0</v>
      </c>
      <c r="D431" s="981"/>
    </row>
    <row r="432" spans="1:4">
      <c r="A432" s="980" t="s">
        <v>1393</v>
      </c>
      <c r="B432" s="1001">
        <v>6881</v>
      </c>
      <c r="C432" s="1002">
        <v>0</v>
      </c>
      <c r="D432" s="980"/>
    </row>
    <row r="433" spans="1:4">
      <c r="A433" s="981" t="s">
        <v>1394</v>
      </c>
      <c r="B433" s="983">
        <v>1085</v>
      </c>
      <c r="C433" s="982">
        <v>0</v>
      </c>
      <c r="D433" s="981"/>
    </row>
    <row r="434" spans="1:4">
      <c r="A434" s="980" t="s">
        <v>1395</v>
      </c>
      <c r="B434" s="1001">
        <v>474</v>
      </c>
      <c r="C434" s="1002">
        <v>0</v>
      </c>
      <c r="D434" s="980"/>
    </row>
    <row r="435" spans="1:4">
      <c r="A435" s="981" t="s">
        <v>1396</v>
      </c>
      <c r="B435" s="983">
        <v>317</v>
      </c>
      <c r="C435" s="982" t="s">
        <v>67</v>
      </c>
      <c r="D435" s="981"/>
    </row>
    <row r="436" spans="1:4">
      <c r="A436" s="980" t="s">
        <v>1397</v>
      </c>
      <c r="B436" s="1001">
        <v>1692</v>
      </c>
      <c r="C436" s="1002">
        <v>0</v>
      </c>
      <c r="D436" s="980"/>
    </row>
    <row r="437" spans="1:4">
      <c r="A437" s="981" t="s">
        <v>1398</v>
      </c>
      <c r="B437" s="983">
        <v>458</v>
      </c>
      <c r="C437" s="982">
        <v>0</v>
      </c>
      <c r="D437" s="981"/>
    </row>
    <row r="438" spans="1:4">
      <c r="A438" s="980" t="s">
        <v>1399</v>
      </c>
      <c r="B438" s="1001">
        <v>648</v>
      </c>
      <c r="C438" s="1002">
        <v>0</v>
      </c>
      <c r="D438" s="980"/>
    </row>
    <row r="439" spans="1:4">
      <c r="A439" s="981" t="s">
        <v>1400</v>
      </c>
      <c r="B439" s="983">
        <v>374</v>
      </c>
      <c r="C439" s="982">
        <v>0</v>
      </c>
      <c r="D439" s="981"/>
    </row>
    <row r="440" spans="1:4">
      <c r="A440" s="980" t="s">
        <v>1401</v>
      </c>
      <c r="B440" s="1001">
        <v>316</v>
      </c>
      <c r="C440" s="1002" t="s">
        <v>67</v>
      </c>
      <c r="D440" s="980"/>
    </row>
    <row r="441" spans="1:4">
      <c r="A441" s="981" t="s">
        <v>1402</v>
      </c>
      <c r="B441" s="983">
        <v>807</v>
      </c>
      <c r="C441" s="982" t="s">
        <v>67</v>
      </c>
      <c r="D441" s="981"/>
    </row>
    <row r="442" spans="1:4">
      <c r="A442" s="980" t="s">
        <v>1403</v>
      </c>
      <c r="B442" s="1001">
        <v>737</v>
      </c>
      <c r="C442" s="1002">
        <v>0</v>
      </c>
      <c r="D442" s="980"/>
    </row>
    <row r="443" spans="1:4">
      <c r="A443" s="981" t="s">
        <v>1404</v>
      </c>
      <c r="B443" s="983">
        <v>396</v>
      </c>
      <c r="C443" s="982">
        <v>0</v>
      </c>
      <c r="D443" s="981"/>
    </row>
    <row r="444" spans="1:4">
      <c r="A444" s="980" t="s">
        <v>7</v>
      </c>
      <c r="B444" s="1001">
        <v>2499409</v>
      </c>
      <c r="C444" s="1002">
        <v>4024</v>
      </c>
      <c r="D444" s="980"/>
    </row>
    <row r="445" spans="1:4">
      <c r="A445" s="977" t="s">
        <v>1664</v>
      </c>
    </row>
    <row r="446" spans="1:4">
      <c r="A446" s="964" t="s">
        <v>1913</v>
      </c>
    </row>
  </sheetData>
  <mergeCells count="1">
    <mergeCell ref="A1:D1"/>
  </mergeCells>
  <pageMargins left="0.39370078740157483" right="0.31496062992125984" top="0.55118110236220474" bottom="0.51181102362204722" header="0.51181102362204722" footer="0.51181102362204722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topLeftCell="A5" workbookViewId="0">
      <selection activeCell="C41" sqref="C41"/>
    </sheetView>
  </sheetViews>
  <sheetFormatPr baseColWidth="10" defaultColWidth="11" defaultRowHeight="12.75"/>
  <cols>
    <col min="1" max="1" width="44.75" style="908" customWidth="1"/>
    <col min="2" max="2" width="19.25" style="908" customWidth="1"/>
    <col min="3" max="3" width="18.25" style="908" customWidth="1"/>
    <col min="4" max="4" width="16" style="908" customWidth="1"/>
    <col min="5" max="5" width="20" style="908" customWidth="1"/>
    <col min="6" max="6" width="14.5" style="908" customWidth="1"/>
    <col min="7" max="7" width="17" style="908" customWidth="1"/>
    <col min="8" max="16384" width="11" style="908"/>
  </cols>
  <sheetData>
    <row r="1" spans="1:7" ht="15" customHeight="1">
      <c r="A1" s="1578" t="s">
        <v>1666</v>
      </c>
      <c r="B1" s="1578"/>
      <c r="C1" s="1578"/>
      <c r="D1" s="1578"/>
      <c r="E1" s="1578"/>
      <c r="F1" s="1578"/>
      <c r="G1" s="1578"/>
    </row>
    <row r="2" spans="1:7">
      <c r="A2" s="914" t="s">
        <v>946</v>
      </c>
      <c r="B2" s="1579" t="s">
        <v>945</v>
      </c>
      <c r="C2" s="1579"/>
      <c r="D2" s="1579" t="s">
        <v>1429</v>
      </c>
      <c r="E2" s="1579"/>
      <c r="F2" s="1579" t="s">
        <v>1430</v>
      </c>
      <c r="G2" s="1579"/>
    </row>
    <row r="3" spans="1:7">
      <c r="A3" s="914"/>
      <c r="B3" s="914" t="s">
        <v>1431</v>
      </c>
      <c r="C3" s="914" t="s">
        <v>4</v>
      </c>
      <c r="D3" s="914" t="s">
        <v>1431</v>
      </c>
      <c r="E3" s="914" t="s">
        <v>4</v>
      </c>
      <c r="F3" s="914" t="s">
        <v>1431</v>
      </c>
      <c r="G3" s="914" t="s">
        <v>4</v>
      </c>
    </row>
    <row r="4" spans="1:7" s="909" customFormat="1">
      <c r="A4" s="912" t="s">
        <v>1432</v>
      </c>
      <c r="B4" s="915" t="s">
        <v>1433</v>
      </c>
      <c r="C4" s="915" t="s">
        <v>1434</v>
      </c>
      <c r="D4" s="915" t="s">
        <v>1435</v>
      </c>
      <c r="E4" s="915" t="s">
        <v>1436</v>
      </c>
      <c r="F4" s="915" t="s">
        <v>1437</v>
      </c>
      <c r="G4" s="915" t="s">
        <v>1438</v>
      </c>
    </row>
    <row r="5" spans="1:7" s="909" customFormat="1">
      <c r="A5" s="912" t="s">
        <v>1439</v>
      </c>
      <c r="B5" s="913">
        <v>129977</v>
      </c>
      <c r="C5" s="913">
        <v>65942</v>
      </c>
      <c r="D5" s="913">
        <v>21863</v>
      </c>
      <c r="E5" s="913">
        <v>11784</v>
      </c>
      <c r="F5" s="913">
        <v>34471</v>
      </c>
      <c r="G5" s="913">
        <v>18420</v>
      </c>
    </row>
    <row r="6" spans="1:7">
      <c r="A6" s="910" t="s">
        <v>1440</v>
      </c>
      <c r="B6" s="911">
        <v>18493</v>
      </c>
      <c r="C6" s="911">
        <v>7062</v>
      </c>
      <c r="D6" s="911">
        <v>2772</v>
      </c>
      <c r="E6" s="911">
        <v>1205</v>
      </c>
      <c r="F6" s="911">
        <v>4714</v>
      </c>
      <c r="G6" s="911">
        <v>1953</v>
      </c>
    </row>
    <row r="7" spans="1:7">
      <c r="A7" s="910" t="s">
        <v>1441</v>
      </c>
      <c r="B7" s="911">
        <v>4753</v>
      </c>
      <c r="C7" s="911">
        <v>1103</v>
      </c>
      <c r="D7" s="910">
        <v>534</v>
      </c>
      <c r="E7" s="910">
        <v>136</v>
      </c>
      <c r="F7" s="910">
        <v>830</v>
      </c>
      <c r="G7" s="910">
        <v>211</v>
      </c>
    </row>
    <row r="8" spans="1:7">
      <c r="A8" s="910" t="s">
        <v>1442</v>
      </c>
      <c r="B8" s="911">
        <v>28361</v>
      </c>
      <c r="C8" s="911">
        <v>14248</v>
      </c>
      <c r="D8" s="911">
        <v>4459</v>
      </c>
      <c r="E8" s="911">
        <v>2306</v>
      </c>
      <c r="F8" s="911">
        <v>6478</v>
      </c>
      <c r="G8" s="911">
        <v>3286</v>
      </c>
    </row>
    <row r="9" spans="1:7">
      <c r="A9" s="910" t="s">
        <v>1443</v>
      </c>
      <c r="B9" s="911">
        <v>25385</v>
      </c>
      <c r="C9" s="911">
        <v>10306</v>
      </c>
      <c r="D9" s="911">
        <v>4543</v>
      </c>
      <c r="E9" s="911">
        <v>1859</v>
      </c>
      <c r="F9" s="911">
        <v>6460</v>
      </c>
      <c r="G9" s="911">
        <v>2608</v>
      </c>
    </row>
    <row r="10" spans="1:7">
      <c r="A10" s="910" t="s">
        <v>1444</v>
      </c>
      <c r="B10" s="911">
        <v>3305</v>
      </c>
      <c r="C10" s="911">
        <v>2139</v>
      </c>
      <c r="D10" s="911">
        <v>362</v>
      </c>
      <c r="E10" s="911">
        <v>234</v>
      </c>
      <c r="F10" s="911">
        <v>525</v>
      </c>
      <c r="G10" s="911">
        <v>339</v>
      </c>
    </row>
    <row r="11" spans="1:7">
      <c r="A11" s="910" t="s">
        <v>1445</v>
      </c>
      <c r="B11" s="911">
        <v>2335</v>
      </c>
      <c r="C11" s="911">
        <v>1963</v>
      </c>
      <c r="D11" s="911">
        <v>230</v>
      </c>
      <c r="E11" s="911">
        <v>204</v>
      </c>
      <c r="F11" s="911">
        <v>323</v>
      </c>
      <c r="G11" s="911">
        <v>283</v>
      </c>
    </row>
    <row r="12" spans="1:7">
      <c r="A12" s="910" t="s">
        <v>1446</v>
      </c>
      <c r="B12" s="911">
        <v>6883</v>
      </c>
      <c r="C12" s="911">
        <v>5005</v>
      </c>
      <c r="D12" s="911">
        <v>1368</v>
      </c>
      <c r="E12" s="911">
        <v>1043</v>
      </c>
      <c r="F12" s="911">
        <v>2324</v>
      </c>
      <c r="G12" s="911">
        <v>1738</v>
      </c>
    </row>
    <row r="13" spans="1:7">
      <c r="A13" s="910" t="s">
        <v>1447</v>
      </c>
      <c r="B13" s="911">
        <v>9239</v>
      </c>
      <c r="C13" s="911">
        <v>5527</v>
      </c>
      <c r="D13" s="911">
        <v>1339</v>
      </c>
      <c r="E13" s="911">
        <v>844</v>
      </c>
      <c r="F13" s="911">
        <v>2358</v>
      </c>
      <c r="G13" s="911">
        <v>1486</v>
      </c>
    </row>
    <row r="14" spans="1:7">
      <c r="A14" s="910" t="s">
        <v>1448</v>
      </c>
      <c r="B14" s="911">
        <v>13432</v>
      </c>
      <c r="C14" s="911">
        <v>7478</v>
      </c>
      <c r="D14" s="911">
        <v>2246</v>
      </c>
      <c r="E14" s="911">
        <v>1284</v>
      </c>
      <c r="F14" s="911">
        <v>4228</v>
      </c>
      <c r="G14" s="911">
        <v>2464</v>
      </c>
    </row>
    <row r="15" spans="1:7">
      <c r="A15" s="910" t="s">
        <v>1449</v>
      </c>
      <c r="B15" s="911">
        <v>12898</v>
      </c>
      <c r="C15" s="911">
        <v>7612</v>
      </c>
      <c r="D15" s="911">
        <v>2542</v>
      </c>
      <c r="E15" s="911">
        <v>1563</v>
      </c>
      <c r="F15" s="911">
        <v>4205</v>
      </c>
      <c r="G15" s="911">
        <v>2563</v>
      </c>
    </row>
    <row r="16" spans="1:7">
      <c r="A16" s="910" t="s">
        <v>1450</v>
      </c>
      <c r="B16" s="911">
        <v>4893</v>
      </c>
      <c r="C16" s="911">
        <v>3499</v>
      </c>
      <c r="D16" s="911">
        <v>1468</v>
      </c>
      <c r="E16" s="911">
        <v>1106</v>
      </c>
      <c r="F16" s="911">
        <v>2026</v>
      </c>
      <c r="G16" s="911">
        <v>1489</v>
      </c>
    </row>
    <row r="17" spans="1:7" s="909" customFormat="1">
      <c r="A17" s="912" t="s">
        <v>1451</v>
      </c>
      <c r="B17" s="913">
        <v>2488</v>
      </c>
      <c r="C17" s="913">
        <v>1426</v>
      </c>
      <c r="D17" s="913">
        <v>313</v>
      </c>
      <c r="E17" s="913">
        <v>191</v>
      </c>
      <c r="F17" s="913">
        <v>597</v>
      </c>
      <c r="G17" s="913">
        <v>371</v>
      </c>
    </row>
    <row r="18" spans="1:7">
      <c r="A18" s="910" t="s">
        <v>1452</v>
      </c>
      <c r="B18" s="911">
        <v>1061</v>
      </c>
      <c r="C18" s="910">
        <v>670</v>
      </c>
      <c r="D18" s="910">
        <v>116</v>
      </c>
      <c r="E18" s="910">
        <v>79</v>
      </c>
      <c r="F18" s="910">
        <v>227</v>
      </c>
      <c r="G18" s="910">
        <v>154</v>
      </c>
    </row>
    <row r="19" spans="1:7">
      <c r="A19" s="910" t="s">
        <v>1453</v>
      </c>
      <c r="B19" s="911">
        <v>1427</v>
      </c>
      <c r="C19" s="910">
        <v>756</v>
      </c>
      <c r="D19" s="910">
        <v>197</v>
      </c>
      <c r="E19" s="910">
        <v>112</v>
      </c>
      <c r="F19" s="910">
        <v>370</v>
      </c>
      <c r="G19" s="910">
        <v>217</v>
      </c>
    </row>
    <row r="20" spans="1:7" s="909" customFormat="1">
      <c r="A20" s="912" t="s">
        <v>1454</v>
      </c>
      <c r="B20" s="913">
        <v>59109</v>
      </c>
      <c r="C20" s="913">
        <v>24334</v>
      </c>
      <c r="D20" s="913">
        <v>10975</v>
      </c>
      <c r="E20" s="913">
        <v>4744</v>
      </c>
      <c r="F20" s="913">
        <v>14926</v>
      </c>
      <c r="G20" s="913">
        <v>6247</v>
      </c>
    </row>
    <row r="21" spans="1:7">
      <c r="A21" s="910" t="s">
        <v>1455</v>
      </c>
      <c r="B21" s="911">
        <v>12695</v>
      </c>
      <c r="C21" s="911">
        <v>5125</v>
      </c>
      <c r="D21" s="911">
        <v>2232</v>
      </c>
      <c r="E21" s="911">
        <v>977</v>
      </c>
      <c r="F21" s="911">
        <v>3021</v>
      </c>
      <c r="G21" s="911">
        <v>1278</v>
      </c>
    </row>
    <row r="22" spans="1:7">
      <c r="A22" s="910" t="s">
        <v>1456</v>
      </c>
      <c r="B22" s="911">
        <v>4633</v>
      </c>
      <c r="C22" s="911">
        <v>1825</v>
      </c>
      <c r="D22" s="911">
        <v>1081</v>
      </c>
      <c r="E22" s="911">
        <v>455</v>
      </c>
      <c r="F22" s="911">
        <v>1340</v>
      </c>
      <c r="G22" s="911">
        <v>548</v>
      </c>
    </row>
    <row r="23" spans="1:7">
      <c r="A23" s="910" t="s">
        <v>1457</v>
      </c>
      <c r="B23" s="911">
        <v>9681</v>
      </c>
      <c r="C23" s="911">
        <v>3887</v>
      </c>
      <c r="D23" s="911">
        <v>1516</v>
      </c>
      <c r="E23" s="911">
        <v>678</v>
      </c>
      <c r="F23" s="911">
        <v>2128</v>
      </c>
      <c r="G23" s="911">
        <v>918</v>
      </c>
    </row>
    <row r="24" spans="1:7">
      <c r="A24" s="910" t="s">
        <v>1458</v>
      </c>
      <c r="B24" s="911">
        <v>5619</v>
      </c>
      <c r="C24" s="911">
        <v>2606</v>
      </c>
      <c r="D24" s="911">
        <v>955</v>
      </c>
      <c r="E24" s="911">
        <v>468</v>
      </c>
      <c r="F24" s="911">
        <v>1464</v>
      </c>
      <c r="G24" s="911">
        <v>620</v>
      </c>
    </row>
    <row r="25" spans="1:7">
      <c r="A25" s="910" t="s">
        <v>1449</v>
      </c>
      <c r="B25" s="911">
        <v>13284</v>
      </c>
      <c r="C25" s="911">
        <v>5630</v>
      </c>
      <c r="D25" s="911">
        <v>2705</v>
      </c>
      <c r="E25" s="911">
        <v>1123</v>
      </c>
      <c r="F25" s="911">
        <v>3643</v>
      </c>
      <c r="G25" s="911">
        <v>1513</v>
      </c>
    </row>
    <row r="26" spans="1:7">
      <c r="A26" s="910" t="s">
        <v>1459</v>
      </c>
      <c r="B26" s="911">
        <v>7243</v>
      </c>
      <c r="C26" s="911">
        <v>2636</v>
      </c>
      <c r="D26" s="911">
        <v>1326</v>
      </c>
      <c r="E26" s="911">
        <v>519</v>
      </c>
      <c r="F26" s="911">
        <v>1852</v>
      </c>
      <c r="G26" s="911">
        <v>692</v>
      </c>
    </row>
    <row r="27" spans="1:7">
      <c r="A27" s="910" t="s">
        <v>1460</v>
      </c>
      <c r="B27" s="911">
        <v>889</v>
      </c>
      <c r="C27" s="911">
        <v>397</v>
      </c>
      <c r="D27" s="911">
        <v>199</v>
      </c>
      <c r="E27" s="911">
        <v>95</v>
      </c>
      <c r="F27" s="911">
        <v>231</v>
      </c>
      <c r="G27" s="911">
        <v>109</v>
      </c>
    </row>
    <row r="28" spans="1:7">
      <c r="A28" s="910" t="s">
        <v>1461</v>
      </c>
      <c r="B28" s="911">
        <v>2279</v>
      </c>
      <c r="C28" s="911">
        <v>1040</v>
      </c>
      <c r="D28" s="911">
        <v>257</v>
      </c>
      <c r="E28" s="911">
        <v>169</v>
      </c>
      <c r="F28" s="911">
        <v>518</v>
      </c>
      <c r="G28" s="911">
        <v>302</v>
      </c>
    </row>
    <row r="29" spans="1:7">
      <c r="A29" s="910" t="s">
        <v>1462</v>
      </c>
      <c r="B29" s="911">
        <v>474</v>
      </c>
      <c r="C29" s="911">
        <v>151</v>
      </c>
      <c r="D29" s="911">
        <v>145</v>
      </c>
      <c r="E29" s="911">
        <v>40</v>
      </c>
      <c r="F29" s="911">
        <v>165</v>
      </c>
      <c r="G29" s="911">
        <v>44</v>
      </c>
    </row>
    <row r="30" spans="1:7">
      <c r="A30" s="910" t="s">
        <v>1463</v>
      </c>
      <c r="B30" s="911">
        <v>557</v>
      </c>
      <c r="C30" s="911">
        <v>240</v>
      </c>
      <c r="D30" s="911">
        <v>183</v>
      </c>
      <c r="E30" s="911">
        <v>86</v>
      </c>
      <c r="F30" s="911">
        <v>183</v>
      </c>
      <c r="G30" s="911">
        <v>86</v>
      </c>
    </row>
    <row r="31" spans="1:7">
      <c r="A31" s="910" t="s">
        <v>1464</v>
      </c>
      <c r="B31" s="911">
        <v>557</v>
      </c>
      <c r="C31" s="911">
        <v>175</v>
      </c>
      <c r="D31" s="911">
        <v>109</v>
      </c>
      <c r="E31" s="911">
        <v>25</v>
      </c>
      <c r="F31" s="911">
        <v>109</v>
      </c>
      <c r="G31" s="911">
        <v>25</v>
      </c>
    </row>
    <row r="32" spans="1:7">
      <c r="A32" s="910" t="s">
        <v>1465</v>
      </c>
      <c r="B32" s="911">
        <v>458</v>
      </c>
      <c r="C32" s="911">
        <v>404</v>
      </c>
      <c r="D32" s="911">
        <v>71</v>
      </c>
      <c r="E32" s="911">
        <v>60</v>
      </c>
      <c r="F32" s="911">
        <v>76</v>
      </c>
      <c r="G32" s="911">
        <v>63</v>
      </c>
    </row>
    <row r="33" spans="1:7">
      <c r="A33" s="910" t="s">
        <v>1466</v>
      </c>
      <c r="B33" s="911">
        <v>661</v>
      </c>
      <c r="C33" s="911">
        <v>191</v>
      </c>
      <c r="D33" s="911">
        <v>158</v>
      </c>
      <c r="E33" s="911">
        <v>33</v>
      </c>
      <c r="F33" s="911">
        <v>158</v>
      </c>
      <c r="G33" s="911">
        <v>33</v>
      </c>
    </row>
    <row r="34" spans="1:7">
      <c r="A34" s="910" t="s">
        <v>1467</v>
      </c>
      <c r="B34" s="911">
        <v>79</v>
      </c>
      <c r="C34" s="911">
        <v>27</v>
      </c>
      <c r="D34" s="911">
        <v>38</v>
      </c>
      <c r="E34" s="911">
        <v>16</v>
      </c>
      <c r="F34" s="911">
        <v>38</v>
      </c>
      <c r="G34" s="911">
        <v>16</v>
      </c>
    </row>
    <row r="35" spans="1:7" s="909" customFormat="1">
      <c r="A35" s="912" t="s">
        <v>1468</v>
      </c>
      <c r="B35" s="913">
        <v>1098</v>
      </c>
      <c r="C35" s="913">
        <v>691</v>
      </c>
      <c r="D35" s="913">
        <v>398</v>
      </c>
      <c r="E35" s="913">
        <v>250</v>
      </c>
      <c r="F35" s="913">
        <v>441</v>
      </c>
      <c r="G35" s="913">
        <v>266</v>
      </c>
    </row>
    <row r="36" spans="1:7">
      <c r="A36" s="910" t="s">
        <v>1469</v>
      </c>
      <c r="B36" s="911">
        <v>818</v>
      </c>
      <c r="C36" s="911">
        <v>494</v>
      </c>
      <c r="D36" s="911">
        <v>278</v>
      </c>
      <c r="E36" s="911">
        <v>171</v>
      </c>
      <c r="F36" s="911">
        <v>321</v>
      </c>
      <c r="G36" s="911">
        <v>187</v>
      </c>
    </row>
    <row r="37" spans="1:7">
      <c r="A37" s="910" t="s">
        <v>1470</v>
      </c>
      <c r="B37" s="911">
        <v>280</v>
      </c>
      <c r="C37" s="911">
        <v>197</v>
      </c>
      <c r="D37" s="911">
        <v>120</v>
      </c>
      <c r="E37" s="911">
        <v>79</v>
      </c>
      <c r="F37" s="911">
        <v>120</v>
      </c>
      <c r="G37" s="911">
        <v>79</v>
      </c>
    </row>
    <row r="38" spans="1:7" s="916" customFormat="1" ht="12">
      <c r="A38" s="916" t="s">
        <v>1471</v>
      </c>
    </row>
  </sheetData>
  <mergeCells count="4">
    <mergeCell ref="A1:G1"/>
    <mergeCell ref="B2:C2"/>
    <mergeCell ref="D2:E2"/>
    <mergeCell ref="F2:G2"/>
  </mergeCells>
  <pageMargins left="0.75" right="0.75" top="1" bottom="1" header="0.5" footer="0.5"/>
  <pageSetup paperSize="9" orientation="portrait" horizontalDpi="4294967292" verticalDpi="429496729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"/>
  <sheetViews>
    <sheetView workbookViewId="0">
      <selection sqref="A1:K1"/>
    </sheetView>
  </sheetViews>
  <sheetFormatPr baseColWidth="10" defaultColWidth="11" defaultRowHeight="12.75"/>
  <cols>
    <col min="1" max="1" width="49.75" style="908" customWidth="1"/>
    <col min="2" max="2" width="8.5" style="917" customWidth="1"/>
    <col min="3" max="3" width="14.125" style="908" bestFit="1" customWidth="1"/>
    <col min="4" max="4" width="17.25" style="908" customWidth="1"/>
    <col min="5" max="5" width="17" style="908" customWidth="1"/>
    <col min="6" max="6" width="11.25" style="908" bestFit="1" customWidth="1"/>
    <col min="7" max="7" width="17.75" style="908" customWidth="1"/>
    <col min="8" max="8" width="18.75" style="908" customWidth="1"/>
    <col min="9" max="9" width="15.5" style="908" customWidth="1"/>
    <col min="10" max="10" width="11.125" style="908" bestFit="1" customWidth="1"/>
    <col min="11" max="11" width="17.75" style="908" customWidth="1"/>
    <col min="12" max="16384" width="11" style="908"/>
  </cols>
  <sheetData>
    <row r="1" spans="1:11" s="919" customFormat="1" ht="15" customHeight="1" thickBot="1">
      <c r="A1" s="1588" t="s">
        <v>1859</v>
      </c>
      <c r="B1" s="1588"/>
      <c r="C1" s="1588"/>
      <c r="D1" s="1588"/>
      <c r="E1" s="1588"/>
      <c r="F1" s="1588"/>
      <c r="G1" s="1588"/>
      <c r="H1" s="1588"/>
      <c r="I1" s="1588"/>
      <c r="J1" s="1588"/>
      <c r="K1" s="1588"/>
    </row>
    <row r="2" spans="1:11" ht="15" customHeight="1">
      <c r="A2" s="1589" t="s">
        <v>1477</v>
      </c>
      <c r="B2" s="922"/>
      <c r="C2" s="1591" t="s">
        <v>945</v>
      </c>
      <c r="D2" s="1591"/>
      <c r="E2" s="1591"/>
      <c r="F2" s="1591" t="s">
        <v>1478</v>
      </c>
      <c r="G2" s="1591"/>
      <c r="H2" s="1591"/>
      <c r="I2" s="1591"/>
      <c r="J2" s="1591"/>
      <c r="K2" s="1592"/>
    </row>
    <row r="3" spans="1:11">
      <c r="A3" s="1590"/>
      <c r="B3" s="923"/>
      <c r="C3" s="924"/>
      <c r="D3" s="1593" t="s">
        <v>1479</v>
      </c>
      <c r="E3" s="1593"/>
      <c r="F3" s="1594" t="s">
        <v>1480</v>
      </c>
      <c r="G3" s="1595"/>
      <c r="H3" s="1595"/>
      <c r="I3" s="1594" t="s">
        <v>1481</v>
      </c>
      <c r="J3" s="1595"/>
      <c r="K3" s="1596"/>
    </row>
    <row r="4" spans="1:11">
      <c r="A4" s="1590"/>
      <c r="B4" s="923"/>
      <c r="C4" s="925"/>
      <c r="D4" s="924"/>
      <c r="E4" s="924"/>
      <c r="F4" s="925"/>
      <c r="G4" s="925"/>
      <c r="H4" s="924"/>
      <c r="I4" s="925"/>
      <c r="J4" s="925"/>
      <c r="K4" s="926"/>
    </row>
    <row r="5" spans="1:11" ht="15" customHeight="1">
      <c r="A5" s="1590"/>
      <c r="B5" s="923"/>
      <c r="C5" s="1584" t="s">
        <v>63</v>
      </c>
      <c r="D5" s="927" t="s">
        <v>1482</v>
      </c>
      <c r="E5" s="927" t="s">
        <v>1483</v>
      </c>
      <c r="F5" s="1584" t="s">
        <v>751</v>
      </c>
      <c r="G5" s="928" t="s">
        <v>1482</v>
      </c>
      <c r="H5" s="929" t="s">
        <v>1483</v>
      </c>
      <c r="I5" s="1584" t="s">
        <v>751</v>
      </c>
      <c r="J5" s="928" t="s">
        <v>1482</v>
      </c>
      <c r="K5" s="930" t="s">
        <v>1483</v>
      </c>
    </row>
    <row r="6" spans="1:11" ht="13.5" thickBot="1">
      <c r="A6" s="931"/>
      <c r="B6" s="932"/>
      <c r="C6" s="1585"/>
      <c r="D6" s="1586" t="s">
        <v>1484</v>
      </c>
      <c r="E6" s="1587"/>
      <c r="F6" s="1585"/>
      <c r="G6" s="1581" t="s">
        <v>1484</v>
      </c>
      <c r="H6" s="1582"/>
      <c r="I6" s="1585"/>
      <c r="J6" s="1581" t="s">
        <v>1484</v>
      </c>
      <c r="K6" s="1583"/>
    </row>
    <row r="7" spans="1:11">
      <c r="A7" s="1580" t="s">
        <v>1472</v>
      </c>
      <c r="B7" s="1580"/>
      <c r="C7" s="1580"/>
      <c r="D7" s="1580"/>
      <c r="E7" s="1580"/>
      <c r="F7" s="1580"/>
      <c r="G7" s="1580"/>
      <c r="H7" s="1580"/>
      <c r="I7" s="1580"/>
      <c r="J7" s="1580"/>
      <c r="K7" s="1580"/>
    </row>
    <row r="8" spans="1:11">
      <c r="A8" s="933" t="s">
        <v>1485</v>
      </c>
      <c r="B8" s="934" t="s">
        <v>1473</v>
      </c>
      <c r="C8" s="935">
        <v>25699</v>
      </c>
      <c r="D8" s="935">
        <v>4740</v>
      </c>
      <c r="E8" s="935">
        <v>8272</v>
      </c>
      <c r="F8" s="935">
        <v>23758</v>
      </c>
      <c r="G8" s="935">
        <v>4047</v>
      </c>
      <c r="H8" s="935">
        <v>7482</v>
      </c>
      <c r="I8" s="935">
        <v>1941</v>
      </c>
      <c r="J8" s="935">
        <v>693</v>
      </c>
      <c r="K8" s="935">
        <v>791</v>
      </c>
    </row>
    <row r="9" spans="1:11">
      <c r="A9" s="933"/>
      <c r="B9" s="934" t="s">
        <v>65</v>
      </c>
      <c r="C9" s="935">
        <v>19059</v>
      </c>
      <c r="D9" s="935">
        <v>3717</v>
      </c>
      <c r="E9" s="935">
        <v>6397</v>
      </c>
      <c r="F9" s="935">
        <v>17639</v>
      </c>
      <c r="G9" s="935">
        <v>3180</v>
      </c>
      <c r="H9" s="935">
        <v>5786</v>
      </c>
      <c r="I9" s="935">
        <v>1420</v>
      </c>
      <c r="J9" s="935">
        <v>537</v>
      </c>
      <c r="K9" s="935">
        <v>586</v>
      </c>
    </row>
    <row r="10" spans="1:11">
      <c r="A10" s="933" t="s">
        <v>1486</v>
      </c>
      <c r="B10" s="934" t="s">
        <v>1473</v>
      </c>
      <c r="C10" s="935">
        <v>1554</v>
      </c>
      <c r="D10" s="935">
        <v>260</v>
      </c>
      <c r="E10" s="935">
        <v>484</v>
      </c>
      <c r="F10" s="935">
        <v>1511</v>
      </c>
      <c r="G10" s="935">
        <v>248</v>
      </c>
      <c r="H10" s="935">
        <v>472</v>
      </c>
      <c r="I10" s="935">
        <v>43</v>
      </c>
      <c r="J10" s="935">
        <v>12</v>
      </c>
      <c r="K10" s="935">
        <v>12</v>
      </c>
    </row>
    <row r="11" spans="1:11">
      <c r="A11" s="933"/>
      <c r="B11" s="934" t="s">
        <v>65</v>
      </c>
      <c r="C11" s="935">
        <v>656</v>
      </c>
      <c r="D11" s="935">
        <v>110</v>
      </c>
      <c r="E11" s="935">
        <v>209</v>
      </c>
      <c r="F11" s="936">
        <v>639</v>
      </c>
      <c r="G11" s="936">
        <v>106</v>
      </c>
      <c r="H11" s="935">
        <v>205</v>
      </c>
      <c r="I11" s="935">
        <v>17</v>
      </c>
      <c r="J11" s="936">
        <v>4</v>
      </c>
      <c r="K11" s="936">
        <v>4</v>
      </c>
    </row>
    <row r="12" spans="1:11">
      <c r="A12" s="933" t="s">
        <v>1487</v>
      </c>
      <c r="B12" s="934" t="s">
        <v>1473</v>
      </c>
      <c r="C12" s="935">
        <v>28864</v>
      </c>
      <c r="D12" s="935">
        <v>5709</v>
      </c>
      <c r="E12" s="935">
        <v>8306</v>
      </c>
      <c r="F12" s="936">
        <v>26553</v>
      </c>
      <c r="G12" s="936">
        <v>5046</v>
      </c>
      <c r="H12" s="935">
        <v>7585</v>
      </c>
      <c r="I12" s="935">
        <v>2311</v>
      </c>
      <c r="J12" s="936">
        <v>663</v>
      </c>
      <c r="K12" s="936">
        <v>721</v>
      </c>
    </row>
    <row r="13" spans="1:11">
      <c r="A13" s="933"/>
      <c r="B13" s="934" t="s">
        <v>65</v>
      </c>
      <c r="C13" s="935">
        <v>14778</v>
      </c>
      <c r="D13" s="935">
        <v>3107</v>
      </c>
      <c r="E13" s="935">
        <v>4451</v>
      </c>
      <c r="F13" s="936">
        <v>13341</v>
      </c>
      <c r="G13" s="936">
        <v>2676</v>
      </c>
      <c r="H13" s="935">
        <v>4000</v>
      </c>
      <c r="I13" s="935">
        <v>1437</v>
      </c>
      <c r="J13" s="936">
        <v>431</v>
      </c>
      <c r="K13" s="936">
        <v>451</v>
      </c>
    </row>
    <row r="14" spans="1:11">
      <c r="A14" s="933" t="s">
        <v>1488</v>
      </c>
      <c r="B14" s="934" t="s">
        <v>1473</v>
      </c>
      <c r="C14" s="935">
        <v>27304</v>
      </c>
      <c r="D14" s="935">
        <v>4748</v>
      </c>
      <c r="E14" s="935">
        <v>8017</v>
      </c>
      <c r="F14" s="936">
        <v>24185</v>
      </c>
      <c r="G14" s="936">
        <v>4063</v>
      </c>
      <c r="H14" s="935">
        <v>7207</v>
      </c>
      <c r="I14" s="935">
        <v>3119</v>
      </c>
      <c r="J14" s="936">
        <v>685</v>
      </c>
      <c r="K14" s="936">
        <v>810</v>
      </c>
    </row>
    <row r="15" spans="1:11">
      <c r="A15" s="933"/>
      <c r="B15" s="934" t="s">
        <v>65</v>
      </c>
      <c r="C15" s="935">
        <v>11625</v>
      </c>
      <c r="D15" s="935">
        <v>2082</v>
      </c>
      <c r="E15" s="935">
        <v>3523</v>
      </c>
      <c r="F15" s="936">
        <v>10253</v>
      </c>
      <c r="G15" s="936">
        <v>1777</v>
      </c>
      <c r="H15" s="935">
        <v>3167</v>
      </c>
      <c r="I15" s="935">
        <v>1372</v>
      </c>
      <c r="J15" s="936">
        <v>305</v>
      </c>
      <c r="K15" s="936">
        <v>356</v>
      </c>
    </row>
    <row r="16" spans="1:11">
      <c r="A16" s="933" t="s">
        <v>1489</v>
      </c>
      <c r="B16" s="934" t="s">
        <v>1473</v>
      </c>
      <c r="C16" s="935">
        <v>6948</v>
      </c>
      <c r="D16" s="935">
        <v>786</v>
      </c>
      <c r="E16" s="935">
        <v>1136</v>
      </c>
      <c r="F16" s="936">
        <v>6342</v>
      </c>
      <c r="G16" s="936">
        <v>664</v>
      </c>
      <c r="H16" s="935">
        <v>997</v>
      </c>
      <c r="I16" s="935">
        <v>606</v>
      </c>
      <c r="J16" s="936">
        <v>122</v>
      </c>
      <c r="K16" s="936">
        <v>139</v>
      </c>
    </row>
    <row r="17" spans="1:11">
      <c r="A17" s="933"/>
      <c r="B17" s="934" t="s">
        <v>65</v>
      </c>
      <c r="C17" s="935">
        <v>4479</v>
      </c>
      <c r="D17" s="935">
        <v>547</v>
      </c>
      <c r="E17" s="935">
        <v>796</v>
      </c>
      <c r="F17" s="936">
        <v>4138</v>
      </c>
      <c r="G17" s="936">
        <v>470</v>
      </c>
      <c r="H17" s="935">
        <v>711</v>
      </c>
      <c r="I17" s="935">
        <v>341</v>
      </c>
      <c r="J17" s="936">
        <v>77</v>
      </c>
      <c r="K17" s="936">
        <v>85</v>
      </c>
    </row>
    <row r="18" spans="1:11">
      <c r="A18" s="933" t="s">
        <v>1490</v>
      </c>
      <c r="B18" s="934" t="s">
        <v>1473</v>
      </c>
      <c r="C18" s="935">
        <v>2364</v>
      </c>
      <c r="D18" s="935">
        <v>257</v>
      </c>
      <c r="E18" s="935">
        <v>316</v>
      </c>
      <c r="F18" s="935">
        <v>2186</v>
      </c>
      <c r="G18" s="936">
        <v>223</v>
      </c>
      <c r="H18" s="935">
        <v>289</v>
      </c>
      <c r="I18" s="935">
        <v>178</v>
      </c>
      <c r="J18" s="935">
        <v>34</v>
      </c>
      <c r="K18" s="936">
        <v>27</v>
      </c>
    </row>
    <row r="19" spans="1:11">
      <c r="A19" s="933"/>
      <c r="B19" s="934" t="s">
        <v>65</v>
      </c>
      <c r="C19" s="935">
        <v>1961</v>
      </c>
      <c r="D19" s="935">
        <v>217</v>
      </c>
      <c r="E19" s="935">
        <v>266</v>
      </c>
      <c r="F19" s="935">
        <v>1849</v>
      </c>
      <c r="G19" s="936">
        <v>195</v>
      </c>
      <c r="H19" s="935">
        <v>247</v>
      </c>
      <c r="I19" s="935">
        <v>112</v>
      </c>
      <c r="J19" s="935">
        <v>22</v>
      </c>
      <c r="K19" s="936">
        <v>19</v>
      </c>
    </row>
    <row r="20" spans="1:11">
      <c r="A20" s="933" t="s">
        <v>1491</v>
      </c>
      <c r="B20" s="934" t="s">
        <v>1473</v>
      </c>
      <c r="C20" s="935">
        <v>4400</v>
      </c>
      <c r="D20" s="935">
        <v>847</v>
      </c>
      <c r="E20" s="935">
        <v>1362</v>
      </c>
      <c r="F20" s="935">
        <v>3810</v>
      </c>
      <c r="G20" s="936">
        <v>669</v>
      </c>
      <c r="H20" s="935">
        <v>1171</v>
      </c>
      <c r="I20" s="935">
        <v>590</v>
      </c>
      <c r="J20" s="935">
        <v>178</v>
      </c>
      <c r="K20" s="936">
        <v>191</v>
      </c>
    </row>
    <row r="21" spans="1:11">
      <c r="A21" s="933"/>
      <c r="B21" s="934" t="s">
        <v>65</v>
      </c>
      <c r="C21" s="935">
        <v>2073</v>
      </c>
      <c r="D21" s="935">
        <v>409</v>
      </c>
      <c r="E21" s="935">
        <v>628</v>
      </c>
      <c r="F21" s="935">
        <v>1799</v>
      </c>
      <c r="G21" s="936">
        <v>326</v>
      </c>
      <c r="H21" s="935">
        <v>540</v>
      </c>
      <c r="I21" s="935">
        <v>274</v>
      </c>
      <c r="J21" s="935">
        <v>83</v>
      </c>
      <c r="K21" s="936">
        <v>88</v>
      </c>
    </row>
    <row r="22" spans="1:11">
      <c r="A22" s="933" t="s">
        <v>1492</v>
      </c>
      <c r="B22" s="934" t="s">
        <v>1473</v>
      </c>
      <c r="C22" s="935">
        <v>20299</v>
      </c>
      <c r="D22" s="935">
        <v>3191</v>
      </c>
      <c r="E22" s="935">
        <v>4996</v>
      </c>
      <c r="F22" s="935">
        <v>16709</v>
      </c>
      <c r="G22" s="936">
        <v>2405</v>
      </c>
      <c r="H22" s="935">
        <v>4167</v>
      </c>
      <c r="I22" s="935">
        <v>3590</v>
      </c>
      <c r="J22" s="935">
        <v>786</v>
      </c>
      <c r="K22" s="936">
        <v>829</v>
      </c>
    </row>
    <row r="23" spans="1:11">
      <c r="A23" s="933"/>
      <c r="B23" s="934" t="s">
        <v>65</v>
      </c>
      <c r="C23" s="935">
        <v>4358</v>
      </c>
      <c r="D23" s="935">
        <v>797</v>
      </c>
      <c r="E23" s="935">
        <v>1201</v>
      </c>
      <c r="F23" s="935">
        <v>3422</v>
      </c>
      <c r="G23" s="936">
        <v>545</v>
      </c>
      <c r="H23" s="935">
        <v>949</v>
      </c>
      <c r="I23" s="935">
        <v>936</v>
      </c>
      <c r="J23" s="935">
        <v>252</v>
      </c>
      <c r="K23" s="936">
        <v>252</v>
      </c>
    </row>
    <row r="24" spans="1:11">
      <c r="A24" s="933" t="s">
        <v>1493</v>
      </c>
      <c r="B24" s="934" t="s">
        <v>1473</v>
      </c>
      <c r="C24" s="935">
        <v>2097</v>
      </c>
      <c r="D24" s="935">
        <v>308</v>
      </c>
      <c r="E24" s="935">
        <v>588</v>
      </c>
      <c r="F24" s="935">
        <v>2022</v>
      </c>
      <c r="G24" s="936">
        <v>293</v>
      </c>
      <c r="H24" s="935">
        <v>569</v>
      </c>
      <c r="I24" s="935">
        <v>75</v>
      </c>
      <c r="J24" s="935">
        <v>15</v>
      </c>
      <c r="K24" s="936">
        <v>19</v>
      </c>
    </row>
    <row r="25" spans="1:11">
      <c r="A25" s="933"/>
      <c r="B25" s="934" t="s">
        <v>65</v>
      </c>
      <c r="C25" s="935">
        <v>1536</v>
      </c>
      <c r="D25" s="935">
        <v>246</v>
      </c>
      <c r="E25" s="935">
        <v>451</v>
      </c>
      <c r="F25" s="935">
        <v>1473</v>
      </c>
      <c r="G25" s="936">
        <v>232</v>
      </c>
      <c r="H25" s="935">
        <v>433</v>
      </c>
      <c r="I25" s="935">
        <v>63</v>
      </c>
      <c r="J25" s="935">
        <v>14</v>
      </c>
      <c r="K25" s="936">
        <v>18</v>
      </c>
    </row>
    <row r="26" spans="1:11">
      <c r="A26" s="933" t="s">
        <v>1494</v>
      </c>
      <c r="B26" s="934" t="s">
        <v>1473</v>
      </c>
      <c r="C26" s="935">
        <v>70</v>
      </c>
      <c r="D26" s="935">
        <v>30</v>
      </c>
      <c r="E26" s="935">
        <v>34</v>
      </c>
      <c r="F26" s="935">
        <v>66</v>
      </c>
      <c r="G26" s="936">
        <v>29</v>
      </c>
      <c r="H26" s="935">
        <v>33</v>
      </c>
      <c r="I26" s="1006">
        <v>4</v>
      </c>
      <c r="J26" s="1007" t="s">
        <v>67</v>
      </c>
      <c r="K26" s="1010" t="s">
        <v>67</v>
      </c>
    </row>
    <row r="27" spans="1:11">
      <c r="A27" s="933"/>
      <c r="B27" s="934" t="s">
        <v>65</v>
      </c>
      <c r="C27" s="935">
        <v>35</v>
      </c>
      <c r="D27" s="935">
        <v>16</v>
      </c>
      <c r="E27" s="935">
        <v>17</v>
      </c>
      <c r="F27" s="935">
        <v>34</v>
      </c>
      <c r="G27" s="936">
        <v>16</v>
      </c>
      <c r="H27" s="935">
        <v>17</v>
      </c>
      <c r="I27" s="1007" t="s">
        <v>67</v>
      </c>
      <c r="J27" s="1006">
        <v>0</v>
      </c>
      <c r="K27" s="936">
        <v>0</v>
      </c>
    </row>
    <row r="28" spans="1:11" s="909" customFormat="1">
      <c r="A28" s="937" t="s">
        <v>164</v>
      </c>
      <c r="B28" s="938" t="s">
        <v>1473</v>
      </c>
      <c r="C28" s="939">
        <v>119599</v>
      </c>
      <c r="D28" s="939">
        <v>20876</v>
      </c>
      <c r="E28" s="939">
        <v>33511</v>
      </c>
      <c r="F28" s="939">
        <v>107142</v>
      </c>
      <c r="G28" s="940">
        <v>17687</v>
      </c>
      <c r="H28" s="939">
        <v>29971</v>
      </c>
      <c r="I28" s="939">
        <v>12457</v>
      </c>
      <c r="J28" s="939">
        <v>3189</v>
      </c>
      <c r="K28" s="940">
        <v>3540</v>
      </c>
    </row>
    <row r="29" spans="1:11" s="909" customFormat="1">
      <c r="A29" s="937"/>
      <c r="B29" s="938" t="s">
        <v>65</v>
      </c>
      <c r="C29" s="939">
        <v>60560</v>
      </c>
      <c r="D29" s="939">
        <v>11248</v>
      </c>
      <c r="E29" s="939">
        <v>17939</v>
      </c>
      <c r="F29" s="939">
        <v>54587</v>
      </c>
      <c r="G29" s="940">
        <v>9523</v>
      </c>
      <c r="H29" s="939">
        <v>16055</v>
      </c>
      <c r="I29" s="939">
        <v>5973</v>
      </c>
      <c r="J29" s="939">
        <v>1725</v>
      </c>
      <c r="K29" s="940">
        <v>1859</v>
      </c>
    </row>
    <row r="30" spans="1:11">
      <c r="A30" s="1580" t="s">
        <v>1474</v>
      </c>
      <c r="B30" s="1580"/>
      <c r="C30" s="1580"/>
      <c r="D30" s="1580"/>
      <c r="E30" s="1580"/>
      <c r="F30" s="1580"/>
      <c r="G30" s="1580"/>
      <c r="H30" s="1580"/>
      <c r="I30" s="1580"/>
      <c r="J30" s="1580"/>
      <c r="K30" s="1580"/>
    </row>
    <row r="31" spans="1:11">
      <c r="A31" s="921" t="s">
        <v>1485</v>
      </c>
      <c r="B31" s="920" t="s">
        <v>1473</v>
      </c>
      <c r="C31" s="941">
        <v>252</v>
      </c>
      <c r="D31" s="941">
        <v>45</v>
      </c>
      <c r="E31" s="941">
        <v>61</v>
      </c>
      <c r="F31" s="941">
        <v>237</v>
      </c>
      <c r="G31" s="941">
        <v>40</v>
      </c>
      <c r="H31" s="941">
        <v>58</v>
      </c>
      <c r="I31" s="941">
        <v>15</v>
      </c>
      <c r="J31" s="941">
        <v>5</v>
      </c>
      <c r="K31" s="941">
        <v>3</v>
      </c>
    </row>
    <row r="32" spans="1:11">
      <c r="A32" s="921"/>
      <c r="B32" s="920" t="s">
        <v>65</v>
      </c>
      <c r="C32" s="941">
        <v>148</v>
      </c>
      <c r="D32" s="941">
        <v>31</v>
      </c>
      <c r="E32" s="941">
        <v>39</v>
      </c>
      <c r="F32" s="941">
        <v>139</v>
      </c>
      <c r="G32" s="941">
        <v>29</v>
      </c>
      <c r="H32" s="941">
        <v>38</v>
      </c>
      <c r="I32" s="1008">
        <v>9</v>
      </c>
      <c r="J32" s="1009" t="s">
        <v>67</v>
      </c>
      <c r="K32" s="1009" t="s">
        <v>67</v>
      </c>
    </row>
    <row r="33" spans="1:11">
      <c r="A33" s="921" t="s">
        <v>1487</v>
      </c>
      <c r="B33" s="920" t="s">
        <v>1473</v>
      </c>
      <c r="C33" s="941">
        <v>166</v>
      </c>
      <c r="D33" s="941">
        <v>35</v>
      </c>
      <c r="E33" s="941">
        <v>51</v>
      </c>
      <c r="F33" s="941">
        <v>161</v>
      </c>
      <c r="G33" s="941">
        <v>32</v>
      </c>
      <c r="H33" s="941">
        <v>49</v>
      </c>
      <c r="I33" s="1008">
        <v>5</v>
      </c>
      <c r="J33" s="1008">
        <v>3</v>
      </c>
      <c r="K33" s="1009" t="s">
        <v>67</v>
      </c>
    </row>
    <row r="34" spans="1:11">
      <c r="A34" s="921"/>
      <c r="B34" s="920" t="s">
        <v>65</v>
      </c>
      <c r="C34" s="941">
        <v>97</v>
      </c>
      <c r="D34" s="941">
        <v>19</v>
      </c>
      <c r="E34" s="941">
        <v>27</v>
      </c>
      <c r="F34" s="941">
        <v>95</v>
      </c>
      <c r="G34" s="941">
        <v>19</v>
      </c>
      <c r="H34" s="941">
        <v>27</v>
      </c>
      <c r="I34" s="1009" t="s">
        <v>67</v>
      </c>
      <c r="J34" s="1008">
        <v>0</v>
      </c>
      <c r="K34" s="941">
        <v>0</v>
      </c>
    </row>
    <row r="35" spans="1:11">
      <c r="A35" s="921" t="s">
        <v>1493</v>
      </c>
      <c r="B35" s="920" t="s">
        <v>1473</v>
      </c>
      <c r="C35" s="941">
        <v>2020</v>
      </c>
      <c r="D35" s="941">
        <v>283</v>
      </c>
      <c r="E35" s="941">
        <v>530</v>
      </c>
      <c r="F35" s="941">
        <v>1480</v>
      </c>
      <c r="G35" s="941">
        <v>176</v>
      </c>
      <c r="H35" s="941">
        <v>380</v>
      </c>
      <c r="I35" s="941">
        <v>540</v>
      </c>
      <c r="J35" s="941">
        <v>107</v>
      </c>
      <c r="K35" s="941">
        <v>150</v>
      </c>
    </row>
    <row r="36" spans="1:11">
      <c r="A36" s="921"/>
      <c r="B36" s="920" t="s">
        <v>65</v>
      </c>
      <c r="C36" s="941">
        <v>1144</v>
      </c>
      <c r="D36" s="941">
        <v>148</v>
      </c>
      <c r="E36" s="941">
        <v>302</v>
      </c>
      <c r="F36" s="941">
        <v>842</v>
      </c>
      <c r="G36" s="941">
        <v>90</v>
      </c>
      <c r="H36" s="941">
        <v>221</v>
      </c>
      <c r="I36" s="941">
        <v>302</v>
      </c>
      <c r="J36" s="941">
        <v>58</v>
      </c>
      <c r="K36" s="941">
        <v>81</v>
      </c>
    </row>
    <row r="37" spans="1:11" s="909" customFormat="1">
      <c r="A37" s="942" t="s">
        <v>751</v>
      </c>
      <c r="B37" s="943" t="s">
        <v>1473</v>
      </c>
      <c r="C37" s="944">
        <v>2438</v>
      </c>
      <c r="D37" s="944">
        <v>363</v>
      </c>
      <c r="E37" s="944">
        <v>642</v>
      </c>
      <c r="F37" s="944">
        <v>1878</v>
      </c>
      <c r="G37" s="944">
        <v>248</v>
      </c>
      <c r="H37" s="944">
        <v>487</v>
      </c>
      <c r="I37" s="944">
        <v>560</v>
      </c>
      <c r="J37" s="944">
        <v>115</v>
      </c>
      <c r="K37" s="944">
        <v>155</v>
      </c>
    </row>
    <row r="38" spans="1:11" s="909" customFormat="1">
      <c r="A38" s="942"/>
      <c r="B38" s="943" t="s">
        <v>65</v>
      </c>
      <c r="C38" s="944">
        <v>1389</v>
      </c>
      <c r="D38" s="944">
        <v>198</v>
      </c>
      <c r="E38" s="944">
        <v>368</v>
      </c>
      <c r="F38" s="944">
        <v>1076</v>
      </c>
      <c r="G38" s="944">
        <v>138</v>
      </c>
      <c r="H38" s="944">
        <v>286</v>
      </c>
      <c r="I38" s="944">
        <v>313</v>
      </c>
      <c r="J38" s="944">
        <v>60</v>
      </c>
      <c r="K38" s="944">
        <v>82</v>
      </c>
    </row>
    <row r="39" spans="1:11">
      <c r="A39" s="1580" t="s">
        <v>1475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</row>
    <row r="40" spans="1:11">
      <c r="A40" s="921" t="s">
        <v>1485</v>
      </c>
      <c r="B40" s="920" t="s">
        <v>1473</v>
      </c>
      <c r="C40" s="941">
        <v>1031</v>
      </c>
      <c r="D40" s="941">
        <v>238</v>
      </c>
      <c r="E40" s="941">
        <v>285</v>
      </c>
      <c r="F40" s="941">
        <v>936</v>
      </c>
      <c r="G40" s="941">
        <v>209</v>
      </c>
      <c r="H40" s="941">
        <v>254</v>
      </c>
      <c r="I40" s="941">
        <v>95</v>
      </c>
      <c r="J40" s="941">
        <v>29</v>
      </c>
      <c r="K40" s="941">
        <v>31</v>
      </c>
    </row>
    <row r="41" spans="1:11">
      <c r="A41" s="921"/>
      <c r="B41" s="920" t="s">
        <v>65</v>
      </c>
      <c r="C41" s="941">
        <v>686</v>
      </c>
      <c r="D41" s="941">
        <v>163</v>
      </c>
      <c r="E41" s="941">
        <v>175</v>
      </c>
      <c r="F41" s="941">
        <v>639</v>
      </c>
      <c r="G41" s="941">
        <v>152</v>
      </c>
      <c r="H41" s="941">
        <v>163</v>
      </c>
      <c r="I41" s="941">
        <v>47</v>
      </c>
      <c r="J41" s="941">
        <v>11</v>
      </c>
      <c r="K41" s="941">
        <v>12</v>
      </c>
    </row>
    <row r="42" spans="1:11">
      <c r="A42" s="921" t="s">
        <v>1487</v>
      </c>
      <c r="B42" s="920" t="s">
        <v>1473</v>
      </c>
      <c r="C42" s="941">
        <v>21454</v>
      </c>
      <c r="D42" s="941">
        <v>4149</v>
      </c>
      <c r="E42" s="941">
        <v>5535</v>
      </c>
      <c r="F42" s="941">
        <v>20467</v>
      </c>
      <c r="G42" s="941">
        <v>3882</v>
      </c>
      <c r="H42" s="941">
        <v>5253</v>
      </c>
      <c r="I42" s="941">
        <v>987</v>
      </c>
      <c r="J42" s="941">
        <v>267</v>
      </c>
      <c r="K42" s="941">
        <v>282</v>
      </c>
    </row>
    <row r="43" spans="1:11">
      <c r="A43" s="921"/>
      <c r="B43" s="920" t="s">
        <v>65</v>
      </c>
      <c r="C43" s="941">
        <v>11994</v>
      </c>
      <c r="D43" s="941">
        <v>2454</v>
      </c>
      <c r="E43" s="941">
        <v>3097</v>
      </c>
      <c r="F43" s="941">
        <v>11353</v>
      </c>
      <c r="G43" s="941">
        <v>2291</v>
      </c>
      <c r="H43" s="941">
        <v>2926</v>
      </c>
      <c r="I43" s="941">
        <v>641</v>
      </c>
      <c r="J43" s="941">
        <v>163</v>
      </c>
      <c r="K43" s="941">
        <v>171</v>
      </c>
    </row>
    <row r="44" spans="1:11">
      <c r="A44" s="921" t="s">
        <v>1488</v>
      </c>
      <c r="B44" s="920" t="s">
        <v>1473</v>
      </c>
      <c r="C44" s="941">
        <v>3733</v>
      </c>
      <c r="D44" s="941">
        <v>723</v>
      </c>
      <c r="E44" s="941">
        <v>1012</v>
      </c>
      <c r="F44" s="941">
        <v>3493</v>
      </c>
      <c r="G44" s="941">
        <v>672</v>
      </c>
      <c r="H44" s="941">
        <v>954</v>
      </c>
      <c r="I44" s="941">
        <v>240</v>
      </c>
      <c r="J44" s="941">
        <v>51</v>
      </c>
      <c r="K44" s="941">
        <v>58</v>
      </c>
    </row>
    <row r="45" spans="1:11">
      <c r="A45" s="921"/>
      <c r="B45" s="920" t="s">
        <v>65</v>
      </c>
      <c r="C45" s="941">
        <v>660</v>
      </c>
      <c r="D45" s="941">
        <v>134</v>
      </c>
      <c r="E45" s="941">
        <v>187</v>
      </c>
      <c r="F45" s="941">
        <v>577</v>
      </c>
      <c r="G45" s="941">
        <v>117</v>
      </c>
      <c r="H45" s="941">
        <v>168</v>
      </c>
      <c r="I45" s="941">
        <v>83</v>
      </c>
      <c r="J45" s="941">
        <v>17</v>
      </c>
      <c r="K45" s="941">
        <v>19</v>
      </c>
    </row>
    <row r="46" spans="1:11">
      <c r="A46" s="921" t="s">
        <v>1489</v>
      </c>
      <c r="B46" s="920" t="s">
        <v>1473</v>
      </c>
      <c r="C46" s="941">
        <v>2357</v>
      </c>
      <c r="D46" s="941">
        <v>530</v>
      </c>
      <c r="E46" s="941">
        <v>456</v>
      </c>
      <c r="F46" s="941">
        <v>2303</v>
      </c>
      <c r="G46" s="941">
        <v>510</v>
      </c>
      <c r="H46" s="941">
        <v>438</v>
      </c>
      <c r="I46" s="941">
        <v>54</v>
      </c>
      <c r="J46" s="941">
        <v>20</v>
      </c>
      <c r="K46" s="941">
        <v>18</v>
      </c>
    </row>
    <row r="47" spans="1:11">
      <c r="A47" s="921"/>
      <c r="B47" s="920" t="s">
        <v>65</v>
      </c>
      <c r="C47" s="941">
        <v>1843</v>
      </c>
      <c r="D47" s="941">
        <v>430</v>
      </c>
      <c r="E47" s="941">
        <v>345</v>
      </c>
      <c r="F47" s="941">
        <v>1804</v>
      </c>
      <c r="G47" s="941">
        <v>413</v>
      </c>
      <c r="H47" s="941">
        <v>330</v>
      </c>
      <c r="I47" s="941">
        <v>39</v>
      </c>
      <c r="J47" s="941">
        <v>17</v>
      </c>
      <c r="K47" s="941">
        <v>15</v>
      </c>
    </row>
    <row r="48" spans="1:11">
      <c r="A48" s="933" t="s">
        <v>1491</v>
      </c>
      <c r="B48" s="920" t="s">
        <v>1473</v>
      </c>
      <c r="C48" s="941">
        <v>3115</v>
      </c>
      <c r="D48" s="941">
        <v>777</v>
      </c>
      <c r="E48" s="941">
        <v>1004</v>
      </c>
      <c r="F48" s="941">
        <v>3059</v>
      </c>
      <c r="G48" s="941">
        <v>760</v>
      </c>
      <c r="H48" s="941">
        <v>986</v>
      </c>
      <c r="I48" s="941">
        <v>56</v>
      </c>
      <c r="J48" s="941">
        <v>17</v>
      </c>
      <c r="K48" s="941">
        <v>18</v>
      </c>
    </row>
    <row r="49" spans="1:12">
      <c r="A49" s="933"/>
      <c r="B49" s="920" t="s">
        <v>65</v>
      </c>
      <c r="C49" s="941">
        <v>1252</v>
      </c>
      <c r="D49" s="941">
        <v>312</v>
      </c>
      <c r="E49" s="941">
        <v>404</v>
      </c>
      <c r="F49" s="941">
        <v>1224</v>
      </c>
      <c r="G49" s="941">
        <v>305</v>
      </c>
      <c r="H49" s="941">
        <v>396</v>
      </c>
      <c r="I49" s="941">
        <v>28</v>
      </c>
      <c r="J49" s="941">
        <v>7</v>
      </c>
      <c r="K49" s="941">
        <v>8</v>
      </c>
    </row>
    <row r="50" spans="1:12">
      <c r="A50" s="933" t="s">
        <v>1492</v>
      </c>
      <c r="B50" s="920" t="s">
        <v>1473</v>
      </c>
      <c r="C50" s="941">
        <v>19941</v>
      </c>
      <c r="D50" s="941">
        <v>3877</v>
      </c>
      <c r="E50" s="941">
        <v>4982</v>
      </c>
      <c r="F50" s="941">
        <v>18300</v>
      </c>
      <c r="G50" s="941">
        <v>3532</v>
      </c>
      <c r="H50" s="941">
        <v>4621</v>
      </c>
      <c r="I50" s="941">
        <v>1641</v>
      </c>
      <c r="J50" s="941">
        <v>345</v>
      </c>
      <c r="K50" s="941">
        <v>361</v>
      </c>
    </row>
    <row r="51" spans="1:12">
      <c r="A51" s="933"/>
      <c r="B51" s="920" t="s">
        <v>65</v>
      </c>
      <c r="C51" s="941">
        <v>3754</v>
      </c>
      <c r="D51" s="941">
        <v>810</v>
      </c>
      <c r="E51" s="941">
        <v>1017</v>
      </c>
      <c r="F51" s="941">
        <v>3368</v>
      </c>
      <c r="G51" s="941">
        <v>709</v>
      </c>
      <c r="H51" s="941">
        <v>915</v>
      </c>
      <c r="I51" s="941">
        <v>386</v>
      </c>
      <c r="J51" s="941">
        <v>101</v>
      </c>
      <c r="K51" s="941">
        <v>102</v>
      </c>
    </row>
    <row r="52" spans="1:12">
      <c r="A52" s="933" t="s">
        <v>1493</v>
      </c>
      <c r="B52" s="920" t="s">
        <v>1473</v>
      </c>
      <c r="C52" s="941">
        <v>2819</v>
      </c>
      <c r="D52" s="941">
        <v>479</v>
      </c>
      <c r="E52" s="941">
        <v>626</v>
      </c>
      <c r="F52" s="941">
        <v>2541</v>
      </c>
      <c r="G52" s="941">
        <v>416</v>
      </c>
      <c r="H52" s="941">
        <v>569</v>
      </c>
      <c r="I52" s="941">
        <v>278</v>
      </c>
      <c r="J52" s="941">
        <v>63</v>
      </c>
      <c r="K52" s="941">
        <v>57</v>
      </c>
    </row>
    <row r="53" spans="1:12">
      <c r="A53" s="921"/>
      <c r="B53" s="920" t="s">
        <v>65</v>
      </c>
      <c r="C53" s="941">
        <v>1800</v>
      </c>
      <c r="D53" s="941">
        <v>323</v>
      </c>
      <c r="E53" s="941">
        <v>422</v>
      </c>
      <c r="F53" s="941">
        <v>1628</v>
      </c>
      <c r="G53" s="941">
        <v>284</v>
      </c>
      <c r="H53" s="941">
        <v>384</v>
      </c>
      <c r="I53" s="941">
        <v>172</v>
      </c>
      <c r="J53" s="941">
        <v>39</v>
      </c>
      <c r="K53" s="941">
        <v>38</v>
      </c>
    </row>
    <row r="54" spans="1:12" s="909" customFormat="1">
      <c r="A54" s="942" t="s">
        <v>164</v>
      </c>
      <c r="B54" s="943" t="s">
        <v>1473</v>
      </c>
      <c r="C54" s="944">
        <v>54450</v>
      </c>
      <c r="D54" s="944">
        <v>10773</v>
      </c>
      <c r="E54" s="944">
        <v>13900</v>
      </c>
      <c r="F54" s="944">
        <v>51099</v>
      </c>
      <c r="G54" s="944">
        <v>9981</v>
      </c>
      <c r="H54" s="944">
        <v>13075</v>
      </c>
      <c r="I54" s="944">
        <v>3351</v>
      </c>
      <c r="J54" s="944">
        <v>792</v>
      </c>
      <c r="K54" s="944">
        <v>825</v>
      </c>
    </row>
    <row r="55" spans="1:12" s="909" customFormat="1">
      <c r="A55" s="942"/>
      <c r="B55" s="945" t="s">
        <v>65</v>
      </c>
      <c r="C55" s="944">
        <v>21989</v>
      </c>
      <c r="D55" s="944">
        <v>4626</v>
      </c>
      <c r="E55" s="944">
        <v>5647</v>
      </c>
      <c r="F55" s="944">
        <v>20592</v>
      </c>
      <c r="G55" s="944">
        <v>4271</v>
      </c>
      <c r="H55" s="944">
        <v>5282</v>
      </c>
      <c r="I55" s="944">
        <v>1396</v>
      </c>
      <c r="J55" s="944">
        <v>355</v>
      </c>
      <c r="K55" s="944">
        <v>365</v>
      </c>
    </row>
    <row r="56" spans="1:12">
      <c r="A56" s="1580" t="s">
        <v>1476</v>
      </c>
      <c r="B56" s="1580"/>
      <c r="C56" s="1580"/>
      <c r="D56" s="1580"/>
      <c r="E56" s="1580"/>
      <c r="F56" s="1580"/>
      <c r="G56" s="1580"/>
      <c r="H56" s="1580"/>
      <c r="I56" s="1580"/>
      <c r="J56" s="1580"/>
      <c r="K56" s="1580"/>
    </row>
    <row r="57" spans="1:12">
      <c r="A57" s="921" t="s">
        <v>1487</v>
      </c>
      <c r="B57" s="946" t="s">
        <v>1473</v>
      </c>
      <c r="C57" s="941">
        <v>1084</v>
      </c>
      <c r="D57" s="941">
        <v>356</v>
      </c>
      <c r="E57" s="941">
        <v>356</v>
      </c>
      <c r="F57" s="941">
        <v>1084</v>
      </c>
      <c r="G57" s="941">
        <v>356</v>
      </c>
      <c r="H57" s="941">
        <v>356</v>
      </c>
      <c r="I57" s="941">
        <v>0</v>
      </c>
      <c r="J57" s="941">
        <v>0</v>
      </c>
      <c r="K57" s="941">
        <v>0</v>
      </c>
      <c r="L57" s="918"/>
    </row>
    <row r="58" spans="1:12">
      <c r="A58" s="921"/>
      <c r="B58" s="946" t="s">
        <v>65</v>
      </c>
      <c r="C58" s="941">
        <v>683</v>
      </c>
      <c r="D58" s="941">
        <v>218</v>
      </c>
      <c r="E58" s="941">
        <v>218</v>
      </c>
      <c r="F58" s="941">
        <v>683</v>
      </c>
      <c r="G58" s="941">
        <v>218</v>
      </c>
      <c r="H58" s="941">
        <v>218</v>
      </c>
      <c r="I58" s="941">
        <v>0</v>
      </c>
      <c r="J58" s="941">
        <v>0</v>
      </c>
      <c r="K58" s="941">
        <v>0</v>
      </c>
    </row>
    <row r="59" spans="1:12" s="909" customFormat="1">
      <c r="A59" s="942" t="s">
        <v>164</v>
      </c>
      <c r="B59" s="945" t="s">
        <v>1473</v>
      </c>
      <c r="C59" s="944">
        <v>1084</v>
      </c>
      <c r="D59" s="944">
        <v>356</v>
      </c>
      <c r="E59" s="944">
        <v>356</v>
      </c>
      <c r="F59" s="944">
        <v>1084</v>
      </c>
      <c r="G59" s="944">
        <v>356</v>
      </c>
      <c r="H59" s="944">
        <v>356</v>
      </c>
      <c r="I59" s="944">
        <v>0</v>
      </c>
      <c r="J59" s="944">
        <v>0</v>
      </c>
      <c r="K59" s="944">
        <v>0</v>
      </c>
    </row>
    <row r="60" spans="1:12" s="909" customFormat="1">
      <c r="A60" s="942"/>
      <c r="B60" s="945" t="s">
        <v>65</v>
      </c>
      <c r="C60" s="944">
        <v>683</v>
      </c>
      <c r="D60" s="944">
        <v>218</v>
      </c>
      <c r="E60" s="944">
        <v>218</v>
      </c>
      <c r="F60" s="944">
        <v>683</v>
      </c>
      <c r="G60" s="944">
        <v>218</v>
      </c>
      <c r="H60" s="944">
        <v>218</v>
      </c>
      <c r="I60" s="944">
        <v>0</v>
      </c>
      <c r="J60" s="944">
        <v>0</v>
      </c>
      <c r="K60" s="944">
        <v>0</v>
      </c>
    </row>
    <row r="61" spans="1:12">
      <c r="A61" s="1580" t="s">
        <v>1495</v>
      </c>
      <c r="B61" s="1580"/>
      <c r="C61" s="1580"/>
      <c r="D61" s="1580"/>
      <c r="E61" s="1580"/>
      <c r="F61" s="1580"/>
      <c r="G61" s="1580"/>
      <c r="H61" s="1580"/>
      <c r="I61" s="1580"/>
      <c r="J61" s="1580"/>
      <c r="K61" s="1580"/>
    </row>
    <row r="62" spans="1:12">
      <c r="A62" s="933" t="s">
        <v>1485</v>
      </c>
      <c r="B62" s="946" t="s">
        <v>1473</v>
      </c>
      <c r="C62" s="941">
        <v>26982</v>
      </c>
      <c r="D62" s="941">
        <v>5023</v>
      </c>
      <c r="E62" s="941">
        <v>8618</v>
      </c>
      <c r="F62" s="941">
        <v>24931</v>
      </c>
      <c r="G62" s="941">
        <v>4296</v>
      </c>
      <c r="H62" s="941">
        <v>7793</v>
      </c>
      <c r="I62" s="941">
        <v>2051</v>
      </c>
      <c r="J62" s="941">
        <v>727</v>
      </c>
      <c r="K62" s="941">
        <v>825</v>
      </c>
    </row>
    <row r="63" spans="1:12">
      <c r="A63" s="933"/>
      <c r="B63" s="946" t="s">
        <v>65</v>
      </c>
      <c r="C63" s="941">
        <v>19893</v>
      </c>
      <c r="D63" s="941">
        <v>3911</v>
      </c>
      <c r="E63" s="941">
        <v>6611</v>
      </c>
      <c r="F63" s="941">
        <v>18417</v>
      </c>
      <c r="G63" s="941">
        <v>3361</v>
      </c>
      <c r="H63" s="941">
        <v>5987</v>
      </c>
      <c r="I63" s="941">
        <v>1476</v>
      </c>
      <c r="J63" s="941">
        <v>550</v>
      </c>
      <c r="K63" s="941">
        <v>599</v>
      </c>
    </row>
    <row r="64" spans="1:12">
      <c r="A64" s="933" t="s">
        <v>1486</v>
      </c>
      <c r="B64" s="946" t="s">
        <v>1473</v>
      </c>
      <c r="C64" s="941">
        <v>1554</v>
      </c>
      <c r="D64" s="941">
        <v>260</v>
      </c>
      <c r="E64" s="941">
        <v>484</v>
      </c>
      <c r="F64" s="941">
        <v>1511</v>
      </c>
      <c r="G64" s="941">
        <v>248</v>
      </c>
      <c r="H64" s="941">
        <v>472</v>
      </c>
      <c r="I64" s="941">
        <v>43</v>
      </c>
      <c r="J64" s="941">
        <v>12</v>
      </c>
      <c r="K64" s="941">
        <v>12</v>
      </c>
    </row>
    <row r="65" spans="1:11">
      <c r="A65" s="933"/>
      <c r="B65" s="946" t="s">
        <v>65</v>
      </c>
      <c r="C65" s="941">
        <v>656</v>
      </c>
      <c r="D65" s="941">
        <v>110</v>
      </c>
      <c r="E65" s="941">
        <v>209</v>
      </c>
      <c r="F65" s="941">
        <v>639</v>
      </c>
      <c r="G65" s="941">
        <v>106</v>
      </c>
      <c r="H65" s="941">
        <v>205</v>
      </c>
      <c r="I65" s="941">
        <v>17</v>
      </c>
      <c r="J65" s="941">
        <v>4</v>
      </c>
      <c r="K65" s="941">
        <v>4</v>
      </c>
    </row>
    <row r="66" spans="1:11">
      <c r="A66" s="933" t="s">
        <v>1487</v>
      </c>
      <c r="B66" s="946" t="s">
        <v>1473</v>
      </c>
      <c r="C66" s="941">
        <v>51568</v>
      </c>
      <c r="D66" s="941">
        <v>10249</v>
      </c>
      <c r="E66" s="941">
        <v>14248</v>
      </c>
      <c r="F66" s="941">
        <v>48265</v>
      </c>
      <c r="G66" s="941">
        <v>9316</v>
      </c>
      <c r="H66" s="941">
        <v>13243</v>
      </c>
      <c r="I66" s="941">
        <v>303</v>
      </c>
      <c r="J66" s="941">
        <v>933</v>
      </c>
      <c r="K66" s="941">
        <v>1005</v>
      </c>
    </row>
    <row r="67" spans="1:11">
      <c r="A67" s="933"/>
      <c r="B67" s="946" t="s">
        <v>65</v>
      </c>
      <c r="C67" s="941">
        <v>27552</v>
      </c>
      <c r="D67" s="941">
        <v>5798</v>
      </c>
      <c r="E67" s="941">
        <v>7793</v>
      </c>
      <c r="F67" s="941">
        <v>25472</v>
      </c>
      <c r="G67" s="941">
        <v>5204</v>
      </c>
      <c r="H67" s="941">
        <v>7171</v>
      </c>
      <c r="I67" s="941">
        <v>2080</v>
      </c>
      <c r="J67" s="941">
        <v>594</v>
      </c>
      <c r="K67" s="941">
        <v>622</v>
      </c>
    </row>
    <row r="68" spans="1:11">
      <c r="A68" s="933" t="s">
        <v>1488</v>
      </c>
      <c r="B68" s="946" t="s">
        <v>1473</v>
      </c>
      <c r="C68" s="941">
        <v>31037</v>
      </c>
      <c r="D68" s="941">
        <v>5471</v>
      </c>
      <c r="E68" s="941">
        <v>9029</v>
      </c>
      <c r="F68" s="941">
        <v>27678</v>
      </c>
      <c r="G68" s="941">
        <v>4735</v>
      </c>
      <c r="H68" s="941">
        <v>8161</v>
      </c>
      <c r="I68" s="941">
        <v>3359</v>
      </c>
      <c r="J68" s="941">
        <v>736</v>
      </c>
      <c r="K68" s="941">
        <v>868</v>
      </c>
    </row>
    <row r="69" spans="1:11">
      <c r="A69" s="933"/>
      <c r="B69" s="946" t="s">
        <v>65</v>
      </c>
      <c r="C69" s="941">
        <v>12285</v>
      </c>
      <c r="D69" s="941">
        <v>2216</v>
      </c>
      <c r="E69" s="941">
        <v>3710</v>
      </c>
      <c r="F69" s="941">
        <v>10830</v>
      </c>
      <c r="G69" s="941">
        <v>1894</v>
      </c>
      <c r="H69" s="941">
        <v>3335</v>
      </c>
      <c r="I69" s="941">
        <v>1455</v>
      </c>
      <c r="J69" s="941">
        <v>322</v>
      </c>
      <c r="K69" s="941">
        <v>375</v>
      </c>
    </row>
    <row r="70" spans="1:11">
      <c r="A70" s="933" t="s">
        <v>1489</v>
      </c>
      <c r="B70" s="946" t="s">
        <v>1473</v>
      </c>
      <c r="C70" s="941">
        <v>9305</v>
      </c>
      <c r="D70" s="941">
        <v>1316</v>
      </c>
      <c r="E70" s="941">
        <v>1592</v>
      </c>
      <c r="F70" s="941">
        <v>8645</v>
      </c>
      <c r="G70" s="941">
        <v>1174</v>
      </c>
      <c r="H70" s="941">
        <v>1435</v>
      </c>
      <c r="I70" s="941">
        <v>660</v>
      </c>
      <c r="J70" s="941">
        <v>142</v>
      </c>
      <c r="K70" s="941">
        <v>157</v>
      </c>
    </row>
    <row r="71" spans="1:11">
      <c r="A71" s="933"/>
      <c r="B71" s="946" t="s">
        <v>65</v>
      </c>
      <c r="C71" s="941">
        <v>6322</v>
      </c>
      <c r="D71" s="941">
        <v>977</v>
      </c>
      <c r="E71" s="941">
        <v>1141</v>
      </c>
      <c r="F71" s="941">
        <v>5942</v>
      </c>
      <c r="G71" s="941">
        <v>883</v>
      </c>
      <c r="H71" s="941">
        <v>1041</v>
      </c>
      <c r="I71" s="941">
        <v>380</v>
      </c>
      <c r="J71" s="941">
        <v>94</v>
      </c>
      <c r="K71" s="941">
        <v>100</v>
      </c>
    </row>
    <row r="72" spans="1:11">
      <c r="A72" s="933" t="s">
        <v>1490</v>
      </c>
      <c r="B72" s="946" t="s">
        <v>1473</v>
      </c>
      <c r="C72" s="941">
        <v>2364</v>
      </c>
      <c r="D72" s="941">
        <v>257</v>
      </c>
      <c r="E72" s="941">
        <v>316</v>
      </c>
      <c r="F72" s="941">
        <v>2186</v>
      </c>
      <c r="G72" s="941">
        <v>223</v>
      </c>
      <c r="H72" s="941">
        <v>289</v>
      </c>
      <c r="I72" s="941">
        <v>178</v>
      </c>
      <c r="J72" s="941">
        <v>34</v>
      </c>
      <c r="K72" s="941">
        <v>27</v>
      </c>
    </row>
    <row r="73" spans="1:11">
      <c r="A73" s="933"/>
      <c r="B73" s="946" t="s">
        <v>65</v>
      </c>
      <c r="C73" s="941">
        <v>1961</v>
      </c>
      <c r="D73" s="941">
        <v>217</v>
      </c>
      <c r="E73" s="941">
        <v>266</v>
      </c>
      <c r="F73" s="941">
        <v>1849</v>
      </c>
      <c r="G73" s="941">
        <v>195</v>
      </c>
      <c r="H73" s="941">
        <v>247</v>
      </c>
      <c r="I73" s="941">
        <v>112</v>
      </c>
      <c r="J73" s="941">
        <v>22</v>
      </c>
      <c r="K73" s="941">
        <v>19</v>
      </c>
    </row>
    <row r="74" spans="1:11">
      <c r="A74" s="933" t="s">
        <v>1491</v>
      </c>
      <c r="B74" s="946" t="s">
        <v>1473</v>
      </c>
      <c r="C74" s="941">
        <v>7515</v>
      </c>
      <c r="D74" s="941">
        <v>1624</v>
      </c>
      <c r="E74" s="941">
        <v>2366</v>
      </c>
      <c r="F74" s="941">
        <v>6869</v>
      </c>
      <c r="G74" s="941">
        <v>1429</v>
      </c>
      <c r="H74" s="941">
        <v>2157</v>
      </c>
      <c r="I74" s="941">
        <v>646</v>
      </c>
      <c r="J74" s="941">
        <v>195</v>
      </c>
      <c r="K74" s="941">
        <v>209</v>
      </c>
    </row>
    <row r="75" spans="1:11">
      <c r="A75" s="933"/>
      <c r="B75" s="946" t="s">
        <v>65</v>
      </c>
      <c r="C75" s="941">
        <v>3325</v>
      </c>
      <c r="D75" s="941">
        <v>721</v>
      </c>
      <c r="E75" s="941">
        <v>1032</v>
      </c>
      <c r="F75" s="941">
        <v>3032</v>
      </c>
      <c r="G75" s="941">
        <v>631</v>
      </c>
      <c r="H75" s="941">
        <v>936</v>
      </c>
      <c r="I75" s="941">
        <v>302</v>
      </c>
      <c r="J75" s="941">
        <v>90</v>
      </c>
      <c r="K75" s="941">
        <v>96</v>
      </c>
    </row>
    <row r="76" spans="1:11">
      <c r="A76" s="933" t="s">
        <v>1492</v>
      </c>
      <c r="B76" s="946" t="s">
        <v>1473</v>
      </c>
      <c r="C76" s="941">
        <v>40240</v>
      </c>
      <c r="D76" s="941">
        <v>7068</v>
      </c>
      <c r="E76" s="941">
        <v>9978</v>
      </c>
      <c r="F76" s="941">
        <v>35009</v>
      </c>
      <c r="G76" s="941">
        <v>5937</v>
      </c>
      <c r="H76" s="941">
        <v>8788</v>
      </c>
      <c r="I76" s="941">
        <v>5231</v>
      </c>
      <c r="J76" s="941">
        <v>1131</v>
      </c>
      <c r="K76" s="941">
        <v>1190</v>
      </c>
    </row>
    <row r="77" spans="1:11">
      <c r="A77" s="933"/>
      <c r="B77" s="946" t="s">
        <v>65</v>
      </c>
      <c r="C77" s="941">
        <v>8112</v>
      </c>
      <c r="D77" s="941">
        <v>1607</v>
      </c>
      <c r="E77" s="941">
        <v>2218</v>
      </c>
      <c r="F77" s="941">
        <v>6790</v>
      </c>
      <c r="G77" s="941">
        <v>1254</v>
      </c>
      <c r="H77" s="941">
        <v>1864</v>
      </c>
      <c r="I77" s="941">
        <v>1322</v>
      </c>
      <c r="J77" s="941">
        <v>353</v>
      </c>
      <c r="K77" s="941">
        <v>354</v>
      </c>
    </row>
    <row r="78" spans="1:11">
      <c r="A78" s="933" t="s">
        <v>1493</v>
      </c>
      <c r="B78" s="946" t="s">
        <v>1473</v>
      </c>
      <c r="C78" s="941">
        <v>6936</v>
      </c>
      <c r="D78" s="941">
        <v>1070</v>
      </c>
      <c r="E78" s="941">
        <v>1744</v>
      </c>
      <c r="F78" s="941">
        <v>6043</v>
      </c>
      <c r="G78" s="941">
        <v>885</v>
      </c>
      <c r="H78" s="941">
        <v>1518</v>
      </c>
      <c r="I78" s="941">
        <v>893</v>
      </c>
      <c r="J78" s="941">
        <v>185</v>
      </c>
      <c r="K78" s="941">
        <v>226</v>
      </c>
    </row>
    <row r="79" spans="1:11">
      <c r="A79" s="933"/>
      <c r="B79" s="946" t="s">
        <v>65</v>
      </c>
      <c r="C79" s="941">
        <v>4480</v>
      </c>
      <c r="D79" s="941">
        <v>717</v>
      </c>
      <c r="E79" s="941">
        <v>1175</v>
      </c>
      <c r="F79" s="941">
        <v>3943</v>
      </c>
      <c r="G79" s="941">
        <v>606</v>
      </c>
      <c r="H79" s="941">
        <v>1038</v>
      </c>
      <c r="I79" s="1008">
        <v>537</v>
      </c>
      <c r="J79" s="1008">
        <v>111</v>
      </c>
      <c r="K79" s="941">
        <v>137</v>
      </c>
    </row>
    <row r="80" spans="1:11">
      <c r="A80" s="933" t="s">
        <v>1494</v>
      </c>
      <c r="B80" s="946" t="s">
        <v>1473</v>
      </c>
      <c r="C80" s="941">
        <v>70</v>
      </c>
      <c r="D80" s="941">
        <v>30</v>
      </c>
      <c r="E80" s="941">
        <v>34</v>
      </c>
      <c r="F80" s="941">
        <v>66</v>
      </c>
      <c r="G80" s="941">
        <v>29</v>
      </c>
      <c r="H80" s="941">
        <v>33</v>
      </c>
      <c r="I80" s="1008">
        <v>4</v>
      </c>
      <c r="J80" s="1009" t="s">
        <v>67</v>
      </c>
      <c r="K80" s="1009" t="s">
        <v>67</v>
      </c>
    </row>
    <row r="81" spans="1:11">
      <c r="A81" s="933"/>
      <c r="B81" s="920" t="s">
        <v>65</v>
      </c>
      <c r="C81" s="941">
        <v>35</v>
      </c>
      <c r="D81" s="941">
        <v>16</v>
      </c>
      <c r="E81" s="941">
        <v>17</v>
      </c>
      <c r="F81" s="941">
        <v>34</v>
      </c>
      <c r="G81" s="941">
        <v>16</v>
      </c>
      <c r="H81" s="941">
        <v>17</v>
      </c>
      <c r="I81" s="1009" t="s">
        <v>67</v>
      </c>
      <c r="J81" s="1008">
        <v>0</v>
      </c>
      <c r="K81" s="941">
        <v>0</v>
      </c>
    </row>
    <row r="82" spans="1:11" s="909" customFormat="1">
      <c r="A82" s="942" t="s">
        <v>1496</v>
      </c>
      <c r="B82" s="943" t="s">
        <v>1473</v>
      </c>
      <c r="C82" s="944">
        <v>177571</v>
      </c>
      <c r="D82" s="944">
        <v>32368</v>
      </c>
      <c r="E82" s="944">
        <v>48409</v>
      </c>
      <c r="F82" s="944">
        <v>161203</v>
      </c>
      <c r="G82" s="944">
        <v>28272</v>
      </c>
      <c r="H82" s="944">
        <v>43889</v>
      </c>
      <c r="I82" s="944">
        <v>16368</v>
      </c>
      <c r="J82" s="944">
        <v>4096</v>
      </c>
      <c r="K82" s="944">
        <v>4520</v>
      </c>
    </row>
    <row r="83" spans="1:11" s="909" customFormat="1">
      <c r="A83" s="942"/>
      <c r="B83" s="943" t="s">
        <v>65</v>
      </c>
      <c r="C83" s="944">
        <v>84621</v>
      </c>
      <c r="D83" s="944">
        <v>16290</v>
      </c>
      <c r="E83" s="944">
        <v>24172</v>
      </c>
      <c r="F83" s="944">
        <v>76938</v>
      </c>
      <c r="G83" s="944">
        <v>14150</v>
      </c>
      <c r="H83" s="944">
        <v>21841</v>
      </c>
      <c r="I83" s="944">
        <v>7683</v>
      </c>
      <c r="J83" s="944">
        <v>2140</v>
      </c>
      <c r="K83" s="944">
        <v>2331</v>
      </c>
    </row>
    <row r="84" spans="1:11" s="916" customFormat="1" ht="12">
      <c r="A84" s="916" t="s">
        <v>1471</v>
      </c>
      <c r="B84" s="947"/>
    </row>
    <row r="85" spans="1:11">
      <c r="A85" s="964" t="s">
        <v>1913</v>
      </c>
    </row>
  </sheetData>
  <mergeCells count="18">
    <mergeCell ref="A1:K1"/>
    <mergeCell ref="A2:A5"/>
    <mergeCell ref="C2:E2"/>
    <mergeCell ref="F2:K2"/>
    <mergeCell ref="D3:E3"/>
    <mergeCell ref="F3:H3"/>
    <mergeCell ref="I3:K3"/>
    <mergeCell ref="A61:K61"/>
    <mergeCell ref="G6:H6"/>
    <mergeCell ref="J6:K6"/>
    <mergeCell ref="A7:K7"/>
    <mergeCell ref="A30:K30"/>
    <mergeCell ref="A39:K39"/>
    <mergeCell ref="A56:K56"/>
    <mergeCell ref="C5:C6"/>
    <mergeCell ref="F5:F6"/>
    <mergeCell ref="I5:I6"/>
    <mergeCell ref="D6:E6"/>
  </mergeCells>
  <pageMargins left="0.75" right="0.75" top="1" bottom="1" header="0.5" footer="0.5"/>
  <pageSetup paperSize="9" orientation="portrait" horizontalDpi="4294967292" verticalDpi="429496729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"/>
  <sheetViews>
    <sheetView zoomScaleNormal="100" workbookViewId="0">
      <selection sqref="A1:E1"/>
    </sheetView>
  </sheetViews>
  <sheetFormatPr baseColWidth="10" defaultColWidth="10" defaultRowHeight="12.75"/>
  <cols>
    <col min="1" max="1" width="25.375" style="261" customWidth="1"/>
    <col min="2" max="5" width="8.625" style="261" customWidth="1"/>
    <col min="6" max="15" width="6.125" style="261" customWidth="1"/>
    <col min="16" max="16384" width="10" style="261"/>
  </cols>
  <sheetData>
    <row r="1" spans="1:15" ht="30" customHeight="1">
      <c r="A1" s="1597" t="s">
        <v>1863</v>
      </c>
      <c r="B1" s="1597"/>
      <c r="C1" s="1597"/>
      <c r="D1" s="1597"/>
      <c r="E1" s="1597"/>
    </row>
    <row r="2" spans="1:15">
      <c r="A2" s="268"/>
      <c r="B2" s="645">
        <v>2010</v>
      </c>
      <c r="C2" s="645">
        <v>2011</v>
      </c>
      <c r="D2" s="645">
        <v>2012</v>
      </c>
      <c r="E2" s="645">
        <v>2013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15">
      <c r="A3" s="268" t="s">
        <v>670</v>
      </c>
      <c r="B3" s="644">
        <v>9132</v>
      </c>
      <c r="C3" s="644">
        <v>8175</v>
      </c>
      <c r="D3" s="644">
        <v>9033</v>
      </c>
      <c r="E3" s="644">
        <v>10882</v>
      </c>
      <c r="F3" s="263"/>
      <c r="G3" s="263"/>
      <c r="H3" s="263"/>
      <c r="I3" s="263"/>
      <c r="J3" s="263"/>
      <c r="K3" s="263"/>
      <c r="L3" s="263"/>
      <c r="M3" s="263"/>
      <c r="N3" s="263"/>
      <c r="O3" s="263"/>
    </row>
    <row r="4" spans="1:15" s="267" customFormat="1" ht="12">
      <c r="A4" s="267" t="s">
        <v>1864</v>
      </c>
    </row>
  </sheetData>
  <mergeCells count="1">
    <mergeCell ref="A1:E1"/>
  </mergeCells>
  <pageMargins left="0.7" right="0.7" top="0.78740157499999996" bottom="0.78740157499999996" header="0.3" footer="0.3"/>
  <pageSetup paperSize="9" scale="9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862"/>
  <sheetViews>
    <sheetView topLeftCell="A32" workbookViewId="0">
      <selection activeCell="A53" sqref="A53:F53"/>
    </sheetView>
  </sheetViews>
  <sheetFormatPr baseColWidth="10" defaultColWidth="10" defaultRowHeight="12.75"/>
  <cols>
    <col min="1" max="1" width="18.375" style="41" customWidth="1"/>
    <col min="2" max="2" width="5.375" style="37" customWidth="1"/>
    <col min="3" max="6" width="11.375" style="37" customWidth="1"/>
    <col min="7" max="122" width="10" style="36"/>
    <col min="123" max="16384" width="10" style="37"/>
  </cols>
  <sheetData>
    <row r="1" spans="1:7" ht="42" customHeight="1">
      <c r="A1" s="1141" t="s">
        <v>1598</v>
      </c>
      <c r="B1" s="1141"/>
      <c r="C1" s="1141"/>
      <c r="D1" s="1141"/>
      <c r="E1" s="1141"/>
      <c r="F1" s="1141"/>
    </row>
    <row r="2" spans="1:7" ht="12.75" customHeight="1">
      <c r="A2" s="1143" t="s">
        <v>21</v>
      </c>
      <c r="B2" s="1143" t="s">
        <v>5</v>
      </c>
      <c r="C2" s="1142" t="s">
        <v>61</v>
      </c>
      <c r="D2" s="1142"/>
      <c r="E2" s="1142"/>
      <c r="F2" s="1142"/>
    </row>
    <row r="3" spans="1:7" ht="12.75" customHeight="1">
      <c r="A3" s="1144"/>
      <c r="B3" s="1144"/>
      <c r="C3" s="42" t="s">
        <v>68</v>
      </c>
      <c r="D3" s="42" t="s">
        <v>69</v>
      </c>
      <c r="E3" s="42" t="s">
        <v>70</v>
      </c>
      <c r="F3" s="42" t="s">
        <v>71</v>
      </c>
    </row>
    <row r="4" spans="1:7" ht="12.75" customHeight="1">
      <c r="A4" s="1145"/>
      <c r="B4" s="1145"/>
      <c r="C4" s="1142" t="s">
        <v>72</v>
      </c>
      <c r="D4" s="1142"/>
      <c r="E4" s="1142"/>
      <c r="F4" s="1142"/>
      <c r="G4" s="38"/>
    </row>
    <row r="5" spans="1:7" ht="12.75" customHeight="1">
      <c r="A5" s="1138" t="s">
        <v>73</v>
      </c>
      <c r="B5" s="43">
        <v>2000</v>
      </c>
      <c r="C5" s="484">
        <v>2.4</v>
      </c>
      <c r="D5" s="484">
        <v>2.8</v>
      </c>
      <c r="E5" s="484">
        <v>2.4</v>
      </c>
      <c r="F5" s="484">
        <v>2</v>
      </c>
      <c r="G5" s="38"/>
    </row>
    <row r="6" spans="1:7" ht="12.75" customHeight="1">
      <c r="A6" s="1138"/>
      <c r="B6" s="43">
        <v>2010</v>
      </c>
      <c r="C6" s="484">
        <v>1.8</v>
      </c>
      <c r="D6" s="484">
        <v>1.8</v>
      </c>
      <c r="E6" s="484">
        <v>2.2999999999999998</v>
      </c>
      <c r="F6" s="484">
        <v>2.4</v>
      </c>
      <c r="G6" s="38"/>
    </row>
    <row r="7" spans="1:7" ht="12.75" customHeight="1">
      <c r="A7" s="1138"/>
      <c r="B7" s="43">
        <v>2020</v>
      </c>
      <c r="C7" s="484">
        <v>2</v>
      </c>
      <c r="D7" s="484">
        <v>1.6</v>
      </c>
      <c r="E7" s="484">
        <v>2.2999999999999998</v>
      </c>
      <c r="F7" s="484">
        <v>2</v>
      </c>
      <c r="G7" s="38"/>
    </row>
    <row r="8" spans="1:7" ht="12.75" customHeight="1">
      <c r="A8" s="1138" t="s">
        <v>74</v>
      </c>
      <c r="B8" s="44">
        <v>2000</v>
      </c>
      <c r="C8" s="485">
        <v>2.6</v>
      </c>
      <c r="D8" s="485">
        <v>2</v>
      </c>
      <c r="E8" s="485">
        <v>2.5</v>
      </c>
      <c r="F8" s="485">
        <v>2.2000000000000002</v>
      </c>
      <c r="G8" s="38"/>
    </row>
    <row r="9" spans="1:7" ht="12.75" customHeight="1">
      <c r="A9" s="1138"/>
      <c r="B9" s="44">
        <v>2010</v>
      </c>
      <c r="C9" s="485">
        <v>4.8</v>
      </c>
      <c r="D9" s="485">
        <v>4.7</v>
      </c>
      <c r="E9" s="485">
        <v>5.4</v>
      </c>
      <c r="F9" s="485">
        <v>4.3</v>
      </c>
      <c r="G9" s="38"/>
    </row>
    <row r="10" spans="1:7" ht="12.75" customHeight="1">
      <c r="A10" s="1138"/>
      <c r="B10" s="44">
        <v>2020</v>
      </c>
      <c r="C10" s="485">
        <v>3</v>
      </c>
      <c r="D10" s="485">
        <v>3.4</v>
      </c>
      <c r="E10" s="485">
        <v>3.5</v>
      </c>
      <c r="F10" s="485">
        <v>4.5</v>
      </c>
      <c r="G10" s="38"/>
    </row>
    <row r="11" spans="1:7" ht="12.75" customHeight="1">
      <c r="A11" s="1138" t="s">
        <v>75</v>
      </c>
      <c r="B11" s="43">
        <v>2000</v>
      </c>
      <c r="C11" s="484">
        <v>2.2999999999999998</v>
      </c>
      <c r="D11" s="484">
        <v>2.4</v>
      </c>
      <c r="E11" s="484">
        <v>1.9</v>
      </c>
      <c r="F11" s="484">
        <v>2</v>
      </c>
      <c r="G11" s="38"/>
    </row>
    <row r="12" spans="1:7" ht="12.75" customHeight="1">
      <c r="A12" s="1138"/>
      <c r="B12" s="43">
        <v>2010</v>
      </c>
      <c r="C12" s="484">
        <v>2.5</v>
      </c>
      <c r="D12" s="484">
        <v>3</v>
      </c>
      <c r="E12" s="484">
        <v>3.4</v>
      </c>
      <c r="F12" s="484">
        <v>3</v>
      </c>
      <c r="G12" s="38"/>
    </row>
    <row r="13" spans="1:7" ht="12.75" customHeight="1">
      <c r="A13" s="1138"/>
      <c r="B13" s="43">
        <v>2020</v>
      </c>
      <c r="C13" s="484">
        <v>2.5</v>
      </c>
      <c r="D13" s="484">
        <v>2.5</v>
      </c>
      <c r="E13" s="484">
        <v>2.7</v>
      </c>
      <c r="F13" s="484">
        <v>3.3</v>
      </c>
      <c r="G13" s="38"/>
    </row>
    <row r="14" spans="1:7" ht="12.75" customHeight="1">
      <c r="A14" s="1138" t="s">
        <v>22</v>
      </c>
      <c r="B14" s="44">
        <v>2000</v>
      </c>
      <c r="C14" s="485">
        <v>6</v>
      </c>
      <c r="D14" s="485">
        <v>6.6</v>
      </c>
      <c r="E14" s="485">
        <v>7.2</v>
      </c>
      <c r="F14" s="485">
        <v>7.5</v>
      </c>
      <c r="G14" s="38"/>
    </row>
    <row r="15" spans="1:7" ht="12.75" customHeight="1">
      <c r="A15" s="1138"/>
      <c r="B15" s="44">
        <v>2010</v>
      </c>
      <c r="C15" s="485">
        <v>4.5</v>
      </c>
      <c r="D15" s="485">
        <v>4.5999999999999996</v>
      </c>
      <c r="E15" s="485">
        <v>5.2</v>
      </c>
      <c r="F15" s="485">
        <v>5.3</v>
      </c>
      <c r="G15" s="38"/>
    </row>
    <row r="16" spans="1:7" ht="12.75" customHeight="1">
      <c r="A16" s="1138"/>
      <c r="B16" s="44">
        <v>2020</v>
      </c>
      <c r="C16" s="485">
        <v>5.8</v>
      </c>
      <c r="D16" s="485">
        <v>5.8</v>
      </c>
      <c r="E16" s="485">
        <v>5.7</v>
      </c>
      <c r="F16" s="485">
        <v>6.4</v>
      </c>
      <c r="G16" s="38"/>
    </row>
    <row r="17" spans="1:7" ht="12.75" customHeight="1">
      <c r="A17" s="1138" t="s">
        <v>76</v>
      </c>
      <c r="B17" s="43">
        <v>2000</v>
      </c>
      <c r="C17" s="484">
        <v>5.0999999999999996</v>
      </c>
      <c r="D17" s="484">
        <v>4.7</v>
      </c>
      <c r="E17" s="484">
        <v>4.9000000000000004</v>
      </c>
      <c r="F17" s="484">
        <v>5.6</v>
      </c>
      <c r="G17" s="38"/>
    </row>
    <row r="18" spans="1:7" ht="12.75" customHeight="1">
      <c r="A18" s="1138"/>
      <c r="B18" s="43">
        <v>2010</v>
      </c>
      <c r="C18" s="484">
        <v>7.6</v>
      </c>
      <c r="D18" s="484">
        <v>8.3000000000000007</v>
      </c>
      <c r="E18" s="484">
        <v>7.5</v>
      </c>
      <c r="F18" s="484">
        <v>7</v>
      </c>
      <c r="G18" s="38"/>
    </row>
    <row r="19" spans="1:7" ht="12.75" customHeight="1">
      <c r="A19" s="1138"/>
      <c r="B19" s="43">
        <v>2020</v>
      </c>
      <c r="C19" s="484">
        <v>6.1</v>
      </c>
      <c r="D19" s="484">
        <v>6.3</v>
      </c>
      <c r="E19" s="484">
        <v>7</v>
      </c>
      <c r="F19" s="484">
        <v>7.7</v>
      </c>
      <c r="G19" s="38"/>
    </row>
    <row r="20" spans="1:7" ht="12.75" customHeight="1">
      <c r="A20" s="1138" t="s">
        <v>77</v>
      </c>
      <c r="B20" s="44">
        <v>2000</v>
      </c>
      <c r="C20" s="485">
        <v>12</v>
      </c>
      <c r="D20" s="485">
        <v>11.9</v>
      </c>
      <c r="E20" s="485">
        <v>11.8</v>
      </c>
      <c r="F20" s="485">
        <v>11.5</v>
      </c>
      <c r="G20" s="38"/>
    </row>
    <row r="21" spans="1:7" ht="12.75" customHeight="1">
      <c r="A21" s="1138"/>
      <c r="B21" s="44">
        <v>2010</v>
      </c>
      <c r="C21" s="485">
        <v>10.3</v>
      </c>
      <c r="D21" s="485">
        <v>9.3000000000000007</v>
      </c>
      <c r="E21" s="485">
        <v>10.5</v>
      </c>
      <c r="F21" s="485">
        <v>11.5</v>
      </c>
      <c r="G21" s="38"/>
    </row>
    <row r="22" spans="1:7" ht="12.75" customHeight="1">
      <c r="A22" s="1138"/>
      <c r="B22" s="44">
        <v>2020</v>
      </c>
      <c r="C22" s="485">
        <v>10.1</v>
      </c>
      <c r="D22" s="485">
        <v>10.9</v>
      </c>
      <c r="E22" s="485">
        <v>10.7</v>
      </c>
      <c r="F22" s="485">
        <v>9.9</v>
      </c>
      <c r="G22" s="38"/>
    </row>
    <row r="23" spans="1:7" ht="12.75" customHeight="1">
      <c r="A23" s="1138" t="s">
        <v>78</v>
      </c>
      <c r="B23" s="43">
        <v>2000</v>
      </c>
      <c r="C23" s="484">
        <v>2.8</v>
      </c>
      <c r="D23" s="484">
        <v>2.8</v>
      </c>
      <c r="E23" s="484">
        <v>3.3</v>
      </c>
      <c r="F23" s="484">
        <v>3.2</v>
      </c>
      <c r="G23" s="38"/>
    </row>
    <row r="24" spans="1:7" ht="12.75" customHeight="1">
      <c r="A24" s="1138"/>
      <c r="B24" s="43">
        <v>2010</v>
      </c>
      <c r="C24" s="484">
        <v>3.6</v>
      </c>
      <c r="D24" s="484">
        <v>4.2</v>
      </c>
      <c r="E24" s="484">
        <v>4.2</v>
      </c>
      <c r="F24" s="484">
        <v>3.8</v>
      </c>
      <c r="G24" s="38"/>
    </row>
    <row r="25" spans="1:7" ht="12.75" customHeight="1">
      <c r="A25" s="1138"/>
      <c r="B25" s="43">
        <v>2020</v>
      </c>
      <c r="C25" s="484">
        <v>3.7</v>
      </c>
      <c r="D25" s="484">
        <v>4.2</v>
      </c>
      <c r="E25" s="484">
        <v>4.3</v>
      </c>
      <c r="F25" s="484">
        <v>4.3</v>
      </c>
      <c r="G25" s="38"/>
    </row>
    <row r="26" spans="1:7" ht="12.75" customHeight="1">
      <c r="A26" s="1138" t="s">
        <v>23</v>
      </c>
      <c r="B26" s="44">
        <v>2000</v>
      </c>
      <c r="C26" s="485">
        <v>0.9</v>
      </c>
      <c r="D26" s="485">
        <v>1.8</v>
      </c>
      <c r="E26" s="485">
        <v>2</v>
      </c>
      <c r="F26" s="485">
        <v>1.5</v>
      </c>
      <c r="G26" s="38"/>
    </row>
    <row r="27" spans="1:7" ht="12.75" customHeight="1">
      <c r="A27" s="1138"/>
      <c r="B27" s="44">
        <v>2010</v>
      </c>
      <c r="C27" s="485">
        <v>1.4</v>
      </c>
      <c r="D27" s="485">
        <v>1.9</v>
      </c>
      <c r="E27" s="485">
        <v>2.1</v>
      </c>
      <c r="F27" s="485">
        <v>2.1</v>
      </c>
      <c r="G27" s="38"/>
    </row>
    <row r="28" spans="1:7" ht="12.75" customHeight="1">
      <c r="A28" s="1138"/>
      <c r="B28" s="44">
        <v>2020</v>
      </c>
      <c r="C28" s="485">
        <v>1.9</v>
      </c>
      <c r="D28" s="485">
        <v>2</v>
      </c>
      <c r="E28" s="485">
        <v>2.2000000000000002</v>
      </c>
      <c r="F28" s="485">
        <v>2.2000000000000002</v>
      </c>
      <c r="G28" s="38"/>
    </row>
    <row r="29" spans="1:7" ht="12.75" customHeight="1">
      <c r="A29" s="1138" t="s">
        <v>24</v>
      </c>
      <c r="B29" s="43">
        <v>2000</v>
      </c>
      <c r="C29" s="484">
        <v>1.4</v>
      </c>
      <c r="D29" s="484">
        <v>1.4</v>
      </c>
      <c r="E29" s="484">
        <v>1.5</v>
      </c>
      <c r="F29" s="484">
        <v>1.3</v>
      </c>
      <c r="G29" s="38"/>
    </row>
    <row r="30" spans="1:7" ht="12.75" customHeight="1">
      <c r="A30" s="1138"/>
      <c r="B30" s="43">
        <v>2010</v>
      </c>
      <c r="C30" s="484">
        <v>1.8</v>
      </c>
      <c r="D30" s="484">
        <v>1.5</v>
      </c>
      <c r="E30" s="484">
        <v>1.8</v>
      </c>
      <c r="F30" s="484">
        <v>2.1</v>
      </c>
      <c r="G30" s="38"/>
    </row>
    <row r="31" spans="1:7" ht="12.75" customHeight="1">
      <c r="A31" s="1138"/>
      <c r="B31" s="43">
        <v>2020</v>
      </c>
      <c r="C31" s="484">
        <v>1.4</v>
      </c>
      <c r="D31" s="484">
        <v>1.3</v>
      </c>
      <c r="E31" s="484">
        <v>1.3</v>
      </c>
      <c r="F31" s="484">
        <v>1.5</v>
      </c>
      <c r="G31" s="38"/>
    </row>
    <row r="32" spans="1:7" ht="12.75" customHeight="1">
      <c r="A32" s="1138" t="s">
        <v>25</v>
      </c>
      <c r="B32" s="44">
        <v>2000</v>
      </c>
      <c r="C32" s="485">
        <v>13.6</v>
      </c>
      <c r="D32" s="485">
        <v>12.1</v>
      </c>
      <c r="E32" s="485">
        <v>12.1</v>
      </c>
      <c r="F32" s="485">
        <v>11.3</v>
      </c>
      <c r="G32" s="38"/>
    </row>
    <row r="33" spans="1:10" ht="12.75" customHeight="1">
      <c r="A33" s="1138"/>
      <c r="B33" s="44">
        <v>2010</v>
      </c>
      <c r="C33" s="485">
        <v>13.1</v>
      </c>
      <c r="D33" s="485">
        <v>12.9</v>
      </c>
      <c r="E33" s="485">
        <v>11.6</v>
      </c>
      <c r="F33" s="485">
        <v>10.7</v>
      </c>
      <c r="G33" s="38"/>
      <c r="J33" s="16"/>
    </row>
    <row r="34" spans="1:10" ht="12.75" customHeight="1">
      <c r="A34" s="1138"/>
      <c r="B34" s="44">
        <v>2020</v>
      </c>
      <c r="C34" s="485">
        <v>14.7</v>
      </c>
      <c r="D34" s="485">
        <v>13.6</v>
      </c>
      <c r="E34" s="485">
        <v>13.7</v>
      </c>
      <c r="F34" s="485">
        <v>13</v>
      </c>
      <c r="G34" s="38"/>
      <c r="J34" s="16"/>
    </row>
    <row r="35" spans="1:10" ht="12.75" customHeight="1">
      <c r="A35" s="1138" t="s">
        <v>79</v>
      </c>
      <c r="B35" s="43">
        <v>2000</v>
      </c>
      <c r="C35" s="484">
        <v>9.4</v>
      </c>
      <c r="D35" s="484">
        <v>9.8000000000000007</v>
      </c>
      <c r="E35" s="484">
        <v>9.6</v>
      </c>
      <c r="F35" s="484">
        <v>9.9</v>
      </c>
      <c r="G35" s="38"/>
      <c r="J35" s="16"/>
    </row>
    <row r="36" spans="1:10" ht="12.75" customHeight="1">
      <c r="A36" s="1138"/>
      <c r="B36" s="43">
        <v>2010</v>
      </c>
      <c r="C36" s="484">
        <v>5.4</v>
      </c>
      <c r="D36" s="484">
        <v>6.8</v>
      </c>
      <c r="E36" s="484">
        <v>8</v>
      </c>
      <c r="F36" s="484">
        <v>8.6999999999999993</v>
      </c>
      <c r="G36" s="38"/>
      <c r="J36" s="16"/>
    </row>
    <row r="37" spans="1:10" ht="12.75" customHeight="1">
      <c r="A37" s="1138"/>
      <c r="B37" s="43">
        <v>2020</v>
      </c>
      <c r="C37" s="484">
        <v>6.4</v>
      </c>
      <c r="D37" s="484">
        <v>6.1</v>
      </c>
      <c r="E37" s="484">
        <v>6.8</v>
      </c>
      <c r="F37" s="484">
        <v>6.5</v>
      </c>
      <c r="G37" s="38"/>
      <c r="J37" s="16"/>
    </row>
    <row r="38" spans="1:10" ht="12.75" customHeight="1">
      <c r="A38" s="1138" t="s">
        <v>26</v>
      </c>
      <c r="B38" s="44">
        <v>2000</v>
      </c>
      <c r="C38" s="485">
        <v>8</v>
      </c>
      <c r="D38" s="485">
        <v>7.4</v>
      </c>
      <c r="E38" s="485">
        <v>7.8</v>
      </c>
      <c r="F38" s="485">
        <v>7.6</v>
      </c>
      <c r="G38" s="38"/>
      <c r="J38" s="16"/>
    </row>
    <row r="39" spans="1:10" ht="12.75" customHeight="1">
      <c r="A39" s="1138"/>
      <c r="B39" s="44">
        <v>2010</v>
      </c>
      <c r="C39" s="485">
        <v>7</v>
      </c>
      <c r="D39" s="485">
        <v>6</v>
      </c>
      <c r="E39" s="485">
        <v>6.1</v>
      </c>
      <c r="F39" s="485">
        <v>6.7</v>
      </c>
      <c r="G39" s="38"/>
      <c r="J39" s="16"/>
    </row>
    <row r="40" spans="1:10" ht="12.75" customHeight="1">
      <c r="A40" s="1138"/>
      <c r="B40" s="44">
        <v>2020</v>
      </c>
      <c r="C40" s="485">
        <v>7.2</v>
      </c>
      <c r="D40" s="485">
        <v>6.7</v>
      </c>
      <c r="E40" s="485">
        <v>6.6</v>
      </c>
      <c r="F40" s="485">
        <v>6.6</v>
      </c>
      <c r="G40" s="38"/>
      <c r="J40" s="16"/>
    </row>
    <row r="41" spans="1:10" ht="12.75" customHeight="1">
      <c r="A41" s="1138" t="s">
        <v>27</v>
      </c>
      <c r="B41" s="43">
        <v>2000</v>
      </c>
      <c r="C41" s="484">
        <v>11.4</v>
      </c>
      <c r="D41" s="484">
        <v>10.8</v>
      </c>
      <c r="E41" s="484">
        <v>9.5</v>
      </c>
      <c r="F41" s="484">
        <v>9.9</v>
      </c>
      <c r="G41" s="38"/>
      <c r="J41" s="16"/>
    </row>
    <row r="42" spans="1:10" ht="12.75" customHeight="1">
      <c r="A42" s="1138"/>
      <c r="B42" s="43">
        <v>2010</v>
      </c>
      <c r="C42" s="484">
        <v>14</v>
      </c>
      <c r="D42" s="484">
        <v>12.5</v>
      </c>
      <c r="E42" s="484">
        <v>10.8</v>
      </c>
      <c r="F42" s="484">
        <v>9.3000000000000007</v>
      </c>
      <c r="G42" s="38"/>
      <c r="J42" s="16"/>
    </row>
    <row r="43" spans="1:10" ht="12.75" customHeight="1">
      <c r="A43" s="1138"/>
      <c r="B43" s="43">
        <v>2020</v>
      </c>
      <c r="C43" s="484">
        <v>15.1</v>
      </c>
      <c r="D43" s="484">
        <v>13.1</v>
      </c>
      <c r="E43" s="484">
        <v>11.9</v>
      </c>
      <c r="F43" s="484">
        <v>11.4</v>
      </c>
      <c r="G43" s="38"/>
      <c r="J43" s="16"/>
    </row>
    <row r="44" spans="1:10" ht="12.75" customHeight="1">
      <c r="A44" s="1138" t="s">
        <v>28</v>
      </c>
      <c r="B44" s="44">
        <v>2000</v>
      </c>
      <c r="C44" s="485">
        <v>11.1</v>
      </c>
      <c r="D44" s="485">
        <v>12.1</v>
      </c>
      <c r="E44" s="485">
        <v>12</v>
      </c>
      <c r="F44" s="485">
        <v>10.9</v>
      </c>
      <c r="G44" s="38"/>
      <c r="J44" s="16"/>
    </row>
    <row r="45" spans="1:10" ht="12.75" customHeight="1">
      <c r="A45" s="1138"/>
      <c r="B45" s="44">
        <v>2010</v>
      </c>
      <c r="C45" s="485">
        <v>10.4</v>
      </c>
      <c r="D45" s="485">
        <v>9.9</v>
      </c>
      <c r="E45" s="485">
        <v>9.6</v>
      </c>
      <c r="F45" s="485">
        <v>11.2</v>
      </c>
      <c r="G45" s="38"/>
      <c r="J45" s="16"/>
    </row>
    <row r="46" spans="1:10" ht="12.75" customHeight="1">
      <c r="A46" s="1138"/>
      <c r="B46" s="44">
        <v>2020</v>
      </c>
      <c r="C46" s="485">
        <v>9.4</v>
      </c>
      <c r="D46" s="485">
        <v>8.6999999999999993</v>
      </c>
      <c r="E46" s="485">
        <v>8.6</v>
      </c>
      <c r="F46" s="485">
        <v>8.4</v>
      </c>
      <c r="G46" s="38"/>
      <c r="J46" s="16"/>
    </row>
    <row r="47" spans="1:10" ht="12.75" customHeight="1">
      <c r="A47" s="1138" t="s">
        <v>29</v>
      </c>
      <c r="B47" s="43">
        <v>2000</v>
      </c>
      <c r="C47" s="484">
        <v>1.5</v>
      </c>
      <c r="D47" s="484">
        <v>1.6</v>
      </c>
      <c r="E47" s="484">
        <v>1.8</v>
      </c>
      <c r="F47" s="484">
        <v>1.7</v>
      </c>
      <c r="G47" s="38"/>
      <c r="J47" s="16"/>
    </row>
    <row r="48" spans="1:10" ht="12.75" customHeight="1">
      <c r="A48" s="1138"/>
      <c r="B48" s="43">
        <v>2010</v>
      </c>
      <c r="C48" s="484">
        <v>3</v>
      </c>
      <c r="D48" s="484">
        <v>2.9</v>
      </c>
      <c r="E48" s="484">
        <v>2.5</v>
      </c>
      <c r="F48" s="484">
        <v>2.5</v>
      </c>
      <c r="G48" s="38"/>
      <c r="J48" s="16"/>
    </row>
    <row r="49" spans="1:10" ht="12.75" customHeight="1">
      <c r="A49" s="1138"/>
      <c r="B49" s="43">
        <v>2020</v>
      </c>
      <c r="C49" s="484">
        <v>2.4</v>
      </c>
      <c r="D49" s="484">
        <v>2.8</v>
      </c>
      <c r="E49" s="484">
        <v>2.8</v>
      </c>
      <c r="F49" s="484">
        <v>3.1</v>
      </c>
      <c r="G49" s="38"/>
      <c r="J49" s="16"/>
    </row>
    <row r="50" spans="1:10" ht="12.75" customHeight="1">
      <c r="A50" s="1138" t="s">
        <v>30</v>
      </c>
      <c r="B50" s="44">
        <v>2000</v>
      </c>
      <c r="C50" s="485">
        <v>9.6</v>
      </c>
      <c r="D50" s="485">
        <v>9.9</v>
      </c>
      <c r="E50" s="485">
        <v>9.6999999999999993</v>
      </c>
      <c r="F50" s="485">
        <v>11.9</v>
      </c>
      <c r="G50" s="38"/>
      <c r="J50" s="16"/>
    </row>
    <row r="51" spans="1:10" ht="12.75" customHeight="1">
      <c r="A51" s="1138"/>
      <c r="B51" s="44">
        <v>2010</v>
      </c>
      <c r="C51" s="485">
        <v>9</v>
      </c>
      <c r="D51" s="485">
        <v>9.6999999999999993</v>
      </c>
      <c r="E51" s="485">
        <v>9.1</v>
      </c>
      <c r="F51" s="485">
        <v>9.4</v>
      </c>
      <c r="G51" s="38"/>
      <c r="J51" s="16"/>
    </row>
    <row r="52" spans="1:10" ht="12.75" customHeight="1">
      <c r="A52" s="1138"/>
      <c r="B52" s="44">
        <v>2020</v>
      </c>
      <c r="C52" s="485">
        <v>8.4</v>
      </c>
      <c r="D52" s="485">
        <v>9.5</v>
      </c>
      <c r="E52" s="485">
        <v>9.8000000000000007</v>
      </c>
      <c r="F52" s="485">
        <v>9</v>
      </c>
      <c r="G52" s="38"/>
      <c r="J52" s="16"/>
    </row>
    <row r="53" spans="1:10" s="6" customFormat="1">
      <c r="A53" s="1128" t="s">
        <v>1924</v>
      </c>
      <c r="B53" s="1128"/>
      <c r="C53" s="1128"/>
      <c r="D53" s="1128"/>
      <c r="E53" s="1128"/>
      <c r="F53" s="1128"/>
      <c r="G53" s="1139"/>
    </row>
    <row r="54" spans="1:10" s="36" customFormat="1" ht="12.75" customHeight="1">
      <c r="A54" s="39"/>
      <c r="G54" s="1140"/>
      <c r="J54" s="16"/>
    </row>
    <row r="55" spans="1:10" s="36" customFormat="1" ht="12.75" customHeight="1">
      <c r="A55" s="39"/>
      <c r="G55" s="1140"/>
      <c r="J55" s="16"/>
    </row>
    <row r="56" spans="1:10" s="36" customFormat="1">
      <c r="A56" s="40"/>
      <c r="J56" s="16"/>
    </row>
    <row r="57" spans="1:10" s="36" customFormat="1">
      <c r="A57" s="40"/>
      <c r="J57" s="16"/>
    </row>
    <row r="58" spans="1:10" s="36" customFormat="1">
      <c r="A58" s="40"/>
      <c r="J58" s="16"/>
    </row>
    <row r="59" spans="1:10" s="36" customFormat="1">
      <c r="A59" s="40"/>
      <c r="J59" s="16"/>
    </row>
    <row r="60" spans="1:10" s="36" customFormat="1">
      <c r="A60" s="40"/>
      <c r="J60" s="16"/>
    </row>
    <row r="61" spans="1:10" s="36" customFormat="1">
      <c r="A61" s="40"/>
      <c r="J61" s="16"/>
    </row>
    <row r="62" spans="1:10" s="36" customFormat="1">
      <c r="A62" s="40"/>
      <c r="J62" s="16"/>
    </row>
    <row r="63" spans="1:10" s="36" customFormat="1">
      <c r="A63" s="40"/>
      <c r="J63" s="16"/>
    </row>
    <row r="64" spans="1:10" s="36" customFormat="1">
      <c r="A64" s="40"/>
      <c r="J64" s="16"/>
    </row>
    <row r="65" spans="1:10" s="36" customFormat="1">
      <c r="A65" s="40"/>
      <c r="J65" s="16"/>
    </row>
    <row r="66" spans="1:10" s="36" customFormat="1">
      <c r="A66" s="40"/>
      <c r="J66" s="16"/>
    </row>
    <row r="67" spans="1:10" s="36" customFormat="1">
      <c r="A67" s="40"/>
      <c r="J67" s="16"/>
    </row>
    <row r="68" spans="1:10" s="36" customFormat="1">
      <c r="A68" s="40"/>
      <c r="J68" s="16"/>
    </row>
    <row r="69" spans="1:10" s="36" customFormat="1">
      <c r="A69" s="40"/>
      <c r="J69" s="16"/>
    </row>
    <row r="70" spans="1:10" s="36" customFormat="1">
      <c r="A70" s="40"/>
      <c r="J70" s="16"/>
    </row>
    <row r="71" spans="1:10" s="36" customFormat="1">
      <c r="A71" s="40"/>
      <c r="J71" s="16"/>
    </row>
    <row r="72" spans="1:10" s="36" customFormat="1">
      <c r="A72" s="40"/>
      <c r="J72" s="16"/>
    </row>
    <row r="73" spans="1:10" s="36" customFormat="1">
      <c r="A73" s="40"/>
      <c r="J73" s="16"/>
    </row>
    <row r="74" spans="1:10" s="36" customFormat="1">
      <c r="A74" s="40"/>
      <c r="J74" s="16"/>
    </row>
    <row r="75" spans="1:10" s="36" customFormat="1">
      <c r="A75" s="40"/>
      <c r="J75" s="16"/>
    </row>
    <row r="76" spans="1:10" s="36" customFormat="1">
      <c r="A76" s="40"/>
      <c r="J76" s="16"/>
    </row>
    <row r="77" spans="1:10" s="36" customFormat="1">
      <c r="A77" s="40"/>
      <c r="J77" s="16"/>
    </row>
    <row r="78" spans="1:10" s="36" customFormat="1">
      <c r="A78" s="40"/>
      <c r="J78" s="16"/>
    </row>
    <row r="79" spans="1:10" s="36" customFormat="1">
      <c r="A79" s="40"/>
      <c r="J79" s="16"/>
    </row>
    <row r="80" spans="1:10" s="36" customFormat="1">
      <c r="A80" s="40"/>
      <c r="J80" s="16"/>
    </row>
    <row r="81" spans="1:10" s="36" customFormat="1">
      <c r="A81" s="40"/>
      <c r="J81" s="16"/>
    </row>
    <row r="82" spans="1:10" s="36" customFormat="1">
      <c r="A82" s="40"/>
      <c r="J82" s="16"/>
    </row>
    <row r="83" spans="1:10" s="36" customFormat="1">
      <c r="A83" s="40"/>
      <c r="J83" s="16"/>
    </row>
    <row r="84" spans="1:10" s="36" customFormat="1">
      <c r="A84" s="40"/>
      <c r="J84" s="16"/>
    </row>
    <row r="85" spans="1:10" s="36" customFormat="1">
      <c r="A85" s="40"/>
      <c r="J85" s="16"/>
    </row>
    <row r="86" spans="1:10" s="36" customFormat="1">
      <c r="A86" s="40"/>
      <c r="J86" s="16"/>
    </row>
    <row r="87" spans="1:10" s="36" customFormat="1">
      <c r="A87" s="40"/>
      <c r="J87" s="16"/>
    </row>
    <row r="88" spans="1:10" s="36" customFormat="1">
      <c r="A88" s="40"/>
      <c r="J88" s="16"/>
    </row>
    <row r="89" spans="1:10" s="36" customFormat="1">
      <c r="A89" s="40"/>
      <c r="J89" s="16"/>
    </row>
    <row r="90" spans="1:10" s="36" customFormat="1">
      <c r="A90" s="40"/>
      <c r="J90" s="16"/>
    </row>
    <row r="91" spans="1:10" s="36" customFormat="1">
      <c r="A91" s="40"/>
      <c r="J91" s="16"/>
    </row>
    <row r="92" spans="1:10" s="36" customFormat="1">
      <c r="A92" s="40"/>
      <c r="J92" s="16"/>
    </row>
    <row r="93" spans="1:10" s="36" customFormat="1">
      <c r="A93" s="40"/>
      <c r="J93" s="16"/>
    </row>
    <row r="94" spans="1:10" s="36" customFormat="1">
      <c r="A94" s="40"/>
      <c r="J94" s="16"/>
    </row>
    <row r="95" spans="1:10" s="36" customFormat="1">
      <c r="A95" s="40"/>
      <c r="J95" s="16"/>
    </row>
    <row r="96" spans="1:10" s="36" customFormat="1">
      <c r="A96" s="40"/>
      <c r="J96" s="16"/>
    </row>
    <row r="97" spans="1:10" s="36" customFormat="1">
      <c r="A97" s="40"/>
      <c r="J97" s="16"/>
    </row>
    <row r="98" spans="1:10" s="36" customFormat="1">
      <c r="A98" s="40"/>
      <c r="J98" s="16"/>
    </row>
    <row r="99" spans="1:10" s="36" customFormat="1">
      <c r="A99" s="40"/>
      <c r="J99" s="16"/>
    </row>
    <row r="100" spans="1:10" s="36" customFormat="1">
      <c r="A100" s="40"/>
      <c r="J100" s="16"/>
    </row>
    <row r="101" spans="1:10" s="36" customFormat="1">
      <c r="A101" s="40"/>
      <c r="J101" s="16"/>
    </row>
    <row r="102" spans="1:10" s="36" customFormat="1">
      <c r="A102" s="40"/>
      <c r="J102" s="16"/>
    </row>
    <row r="103" spans="1:10" s="36" customFormat="1">
      <c r="A103" s="40"/>
      <c r="J103" s="16"/>
    </row>
    <row r="104" spans="1:10" s="36" customFormat="1">
      <c r="A104" s="40"/>
      <c r="J104" s="16"/>
    </row>
    <row r="105" spans="1:10" s="36" customFormat="1">
      <c r="A105" s="40"/>
      <c r="J105" s="16"/>
    </row>
    <row r="106" spans="1:10" s="36" customFormat="1">
      <c r="A106" s="40"/>
      <c r="J106" s="16"/>
    </row>
    <row r="107" spans="1:10" s="36" customFormat="1">
      <c r="A107" s="40"/>
      <c r="J107" s="16"/>
    </row>
    <row r="108" spans="1:10" s="36" customFormat="1">
      <c r="A108" s="40"/>
      <c r="J108" s="16"/>
    </row>
    <row r="109" spans="1:10" s="36" customFormat="1">
      <c r="A109" s="40"/>
      <c r="J109" s="16"/>
    </row>
    <row r="110" spans="1:10" s="36" customFormat="1">
      <c r="A110" s="40"/>
      <c r="J110" s="16"/>
    </row>
    <row r="111" spans="1:10" s="36" customFormat="1">
      <c r="A111" s="40"/>
      <c r="J111" s="16"/>
    </row>
    <row r="112" spans="1:10" s="36" customFormat="1">
      <c r="A112" s="40"/>
      <c r="J112" s="16"/>
    </row>
    <row r="113" spans="1:10" s="36" customFormat="1">
      <c r="A113" s="40"/>
      <c r="J113" s="16"/>
    </row>
    <row r="114" spans="1:10" s="36" customFormat="1">
      <c r="A114" s="40"/>
      <c r="J114" s="16"/>
    </row>
    <row r="115" spans="1:10" s="36" customFormat="1">
      <c r="A115" s="40"/>
      <c r="J115" s="16"/>
    </row>
    <row r="116" spans="1:10" s="36" customFormat="1">
      <c r="A116" s="40"/>
      <c r="J116" s="16"/>
    </row>
    <row r="117" spans="1:10" s="36" customFormat="1">
      <c r="A117" s="40"/>
      <c r="J117" s="16"/>
    </row>
    <row r="118" spans="1:10" s="36" customFormat="1">
      <c r="A118" s="40"/>
      <c r="J118" s="16"/>
    </row>
    <row r="119" spans="1:10" s="36" customFormat="1">
      <c r="A119" s="40"/>
      <c r="J119" s="16"/>
    </row>
    <row r="120" spans="1:10" s="36" customFormat="1">
      <c r="A120" s="40"/>
      <c r="J120" s="16"/>
    </row>
    <row r="121" spans="1:10" s="36" customFormat="1">
      <c r="A121" s="40"/>
      <c r="J121" s="16"/>
    </row>
    <row r="122" spans="1:10" s="36" customFormat="1">
      <c r="A122" s="40"/>
      <c r="J122" s="16"/>
    </row>
    <row r="123" spans="1:10" s="36" customFormat="1">
      <c r="A123" s="40"/>
      <c r="J123" s="16"/>
    </row>
    <row r="124" spans="1:10" s="36" customFormat="1">
      <c r="A124" s="40"/>
      <c r="J124" s="16"/>
    </row>
    <row r="125" spans="1:10" s="36" customFormat="1">
      <c r="A125" s="40"/>
      <c r="J125" s="16"/>
    </row>
    <row r="126" spans="1:10" s="36" customFormat="1">
      <c r="A126" s="40"/>
      <c r="J126" s="16"/>
    </row>
    <row r="127" spans="1:10" s="36" customFormat="1">
      <c r="A127" s="40"/>
      <c r="J127" s="16"/>
    </row>
    <row r="128" spans="1:10" s="36" customFormat="1">
      <c r="A128" s="40"/>
      <c r="J128" s="16"/>
    </row>
    <row r="129" spans="1:10" s="36" customFormat="1">
      <c r="A129" s="40"/>
      <c r="J129" s="16"/>
    </row>
    <row r="130" spans="1:10" s="36" customFormat="1">
      <c r="A130" s="40"/>
      <c r="J130" s="16"/>
    </row>
    <row r="131" spans="1:10" s="36" customFormat="1">
      <c r="A131" s="40"/>
      <c r="J131" s="16"/>
    </row>
    <row r="132" spans="1:10" s="36" customFormat="1">
      <c r="A132" s="40"/>
      <c r="J132" s="16"/>
    </row>
    <row r="133" spans="1:10" s="36" customFormat="1">
      <c r="A133" s="40"/>
      <c r="J133" s="16"/>
    </row>
    <row r="134" spans="1:10" s="36" customFormat="1">
      <c r="A134" s="40"/>
      <c r="J134" s="16"/>
    </row>
    <row r="135" spans="1:10" s="36" customFormat="1">
      <c r="A135" s="40"/>
      <c r="J135" s="16"/>
    </row>
    <row r="136" spans="1:10" s="36" customFormat="1">
      <c r="A136" s="40"/>
      <c r="J136" s="16"/>
    </row>
    <row r="137" spans="1:10" s="36" customFormat="1">
      <c r="A137" s="40"/>
      <c r="J137" s="16"/>
    </row>
    <row r="138" spans="1:10" s="36" customFormat="1">
      <c r="A138" s="40"/>
      <c r="J138" s="16"/>
    </row>
    <row r="139" spans="1:10" s="36" customFormat="1">
      <c r="A139" s="40"/>
      <c r="J139" s="16"/>
    </row>
    <row r="140" spans="1:10" s="36" customFormat="1">
      <c r="A140" s="40"/>
      <c r="J140" s="16"/>
    </row>
    <row r="141" spans="1:10" s="36" customFormat="1">
      <c r="A141" s="40"/>
      <c r="J141" s="16"/>
    </row>
    <row r="142" spans="1:10" s="36" customFormat="1">
      <c r="A142" s="40"/>
      <c r="J142" s="16"/>
    </row>
    <row r="143" spans="1:10" s="36" customFormat="1">
      <c r="A143" s="40"/>
      <c r="J143" s="16"/>
    </row>
    <row r="144" spans="1:10" s="36" customFormat="1">
      <c r="A144" s="40"/>
      <c r="J144" s="16"/>
    </row>
    <row r="145" spans="1:10" s="36" customFormat="1">
      <c r="A145" s="40"/>
      <c r="J145" s="16"/>
    </row>
    <row r="146" spans="1:10" s="36" customFormat="1">
      <c r="A146" s="40"/>
      <c r="J146" s="16"/>
    </row>
    <row r="147" spans="1:10" s="36" customFormat="1">
      <c r="A147" s="40"/>
      <c r="J147" s="16"/>
    </row>
    <row r="148" spans="1:10" s="36" customFormat="1">
      <c r="A148" s="40"/>
      <c r="J148" s="16"/>
    </row>
    <row r="149" spans="1:10" s="36" customFormat="1">
      <c r="A149" s="40"/>
      <c r="J149" s="16"/>
    </row>
    <row r="150" spans="1:10" s="36" customFormat="1">
      <c r="A150" s="40"/>
      <c r="J150" s="16"/>
    </row>
    <row r="151" spans="1:10" s="36" customFormat="1">
      <c r="A151" s="40"/>
      <c r="J151" s="16"/>
    </row>
    <row r="152" spans="1:10" s="36" customFormat="1">
      <c r="A152" s="40"/>
      <c r="J152" s="16"/>
    </row>
    <row r="153" spans="1:10" s="36" customFormat="1">
      <c r="A153" s="40"/>
      <c r="J153" s="16"/>
    </row>
    <row r="154" spans="1:10" s="36" customFormat="1">
      <c r="A154" s="40"/>
      <c r="J154" s="16"/>
    </row>
    <row r="155" spans="1:10" s="36" customFormat="1">
      <c r="A155" s="40"/>
      <c r="J155" s="16"/>
    </row>
    <row r="156" spans="1:10" s="36" customFormat="1">
      <c r="A156" s="40"/>
      <c r="J156" s="16"/>
    </row>
    <row r="157" spans="1:10" s="36" customFormat="1">
      <c r="A157" s="40"/>
      <c r="J157" s="16"/>
    </row>
    <row r="158" spans="1:10" s="36" customFormat="1">
      <c r="A158" s="40"/>
      <c r="J158" s="16"/>
    </row>
    <row r="159" spans="1:10" s="36" customFormat="1">
      <c r="A159" s="40"/>
      <c r="J159" s="16"/>
    </row>
    <row r="160" spans="1:10" s="36" customFormat="1">
      <c r="A160" s="40"/>
      <c r="J160" s="16"/>
    </row>
    <row r="161" spans="1:10" s="36" customFormat="1">
      <c r="A161" s="40"/>
      <c r="J161" s="16"/>
    </row>
    <row r="162" spans="1:10" s="36" customFormat="1">
      <c r="A162" s="40"/>
      <c r="J162" s="16"/>
    </row>
    <row r="163" spans="1:10" s="36" customFormat="1">
      <c r="A163" s="40"/>
      <c r="J163" s="16"/>
    </row>
    <row r="164" spans="1:10" s="36" customFormat="1">
      <c r="A164" s="40"/>
      <c r="J164" s="16"/>
    </row>
    <row r="165" spans="1:10" s="36" customFormat="1">
      <c r="A165" s="40"/>
      <c r="J165" s="16"/>
    </row>
    <row r="166" spans="1:10" s="36" customFormat="1">
      <c r="A166" s="40"/>
      <c r="J166" s="16"/>
    </row>
    <row r="167" spans="1:10" s="36" customFormat="1">
      <c r="A167" s="40"/>
      <c r="J167" s="16"/>
    </row>
    <row r="168" spans="1:10" s="36" customFormat="1">
      <c r="A168" s="40"/>
      <c r="J168" s="16"/>
    </row>
    <row r="169" spans="1:10" s="36" customFormat="1">
      <c r="A169" s="40"/>
      <c r="J169" s="16"/>
    </row>
    <row r="170" spans="1:10" s="36" customFormat="1">
      <c r="A170" s="40"/>
      <c r="J170" s="16"/>
    </row>
    <row r="171" spans="1:10" s="36" customFormat="1">
      <c r="A171" s="40"/>
      <c r="J171" s="16"/>
    </row>
    <row r="172" spans="1:10" s="36" customFormat="1">
      <c r="A172" s="40"/>
      <c r="J172" s="16"/>
    </row>
    <row r="173" spans="1:10" s="36" customFormat="1">
      <c r="A173" s="40"/>
      <c r="J173" s="16"/>
    </row>
    <row r="174" spans="1:10" s="36" customFormat="1">
      <c r="A174" s="40"/>
      <c r="J174" s="16"/>
    </row>
    <row r="175" spans="1:10" s="36" customFormat="1">
      <c r="A175" s="40"/>
      <c r="J175" s="16"/>
    </row>
    <row r="176" spans="1:10" s="36" customFormat="1">
      <c r="A176" s="40"/>
      <c r="J176" s="16"/>
    </row>
    <row r="177" spans="1:10" s="36" customFormat="1">
      <c r="A177" s="40"/>
      <c r="J177" s="16"/>
    </row>
    <row r="178" spans="1:10" s="36" customFormat="1">
      <c r="A178" s="40"/>
      <c r="J178" s="16"/>
    </row>
    <row r="179" spans="1:10" s="36" customFormat="1">
      <c r="A179" s="40"/>
      <c r="J179" s="16"/>
    </row>
    <row r="180" spans="1:10" s="36" customFormat="1">
      <c r="A180" s="40"/>
      <c r="J180" s="16"/>
    </row>
    <row r="181" spans="1:10" s="36" customFormat="1">
      <c r="A181" s="40"/>
      <c r="J181" s="16"/>
    </row>
    <row r="182" spans="1:10" s="36" customFormat="1">
      <c r="A182" s="40"/>
      <c r="J182" s="16"/>
    </row>
    <row r="183" spans="1:10" s="36" customFormat="1">
      <c r="A183" s="40"/>
      <c r="J183" s="16"/>
    </row>
    <row r="184" spans="1:10" s="36" customFormat="1">
      <c r="A184" s="40"/>
      <c r="J184" s="16"/>
    </row>
    <row r="185" spans="1:10" s="36" customFormat="1">
      <c r="A185" s="40"/>
      <c r="J185" s="16"/>
    </row>
    <row r="186" spans="1:10" s="36" customFormat="1">
      <c r="A186" s="40"/>
      <c r="J186" s="16"/>
    </row>
    <row r="187" spans="1:10" s="36" customFormat="1">
      <c r="A187" s="40"/>
      <c r="J187" s="16"/>
    </row>
    <row r="188" spans="1:10" s="36" customFormat="1">
      <c r="A188" s="40"/>
      <c r="J188" s="16"/>
    </row>
    <row r="189" spans="1:10" s="36" customFormat="1">
      <c r="A189" s="40"/>
      <c r="J189" s="16"/>
    </row>
    <row r="190" spans="1:10" s="36" customFormat="1">
      <c r="A190" s="40"/>
      <c r="J190" s="16"/>
    </row>
    <row r="191" spans="1:10" s="36" customFormat="1">
      <c r="A191" s="40"/>
      <c r="J191" s="16"/>
    </row>
    <row r="192" spans="1:10" s="36" customFormat="1">
      <c r="A192" s="40"/>
      <c r="J192" s="16"/>
    </row>
    <row r="193" spans="1:10" s="36" customFormat="1">
      <c r="A193" s="40"/>
      <c r="J193" s="16"/>
    </row>
    <row r="194" spans="1:10" s="36" customFormat="1">
      <c r="A194" s="40"/>
      <c r="J194" s="16"/>
    </row>
    <row r="195" spans="1:10" s="36" customFormat="1">
      <c r="A195" s="40"/>
      <c r="J195" s="16"/>
    </row>
    <row r="196" spans="1:10" s="36" customFormat="1">
      <c r="A196" s="40"/>
      <c r="J196" s="16"/>
    </row>
    <row r="197" spans="1:10" s="36" customFormat="1">
      <c r="A197" s="40"/>
      <c r="J197" s="16"/>
    </row>
    <row r="198" spans="1:10" s="36" customFormat="1">
      <c r="A198" s="40"/>
      <c r="J198" s="16"/>
    </row>
    <row r="199" spans="1:10" s="36" customFormat="1">
      <c r="A199" s="40"/>
      <c r="J199" s="16"/>
    </row>
    <row r="200" spans="1:10" s="36" customFormat="1">
      <c r="A200" s="40"/>
      <c r="J200" s="16"/>
    </row>
    <row r="201" spans="1:10" s="36" customFormat="1">
      <c r="A201" s="40"/>
      <c r="J201" s="16"/>
    </row>
    <row r="202" spans="1:10" s="36" customFormat="1">
      <c r="A202" s="40"/>
      <c r="J202" s="16"/>
    </row>
    <row r="203" spans="1:10" s="36" customFormat="1">
      <c r="A203" s="40"/>
      <c r="J203" s="16"/>
    </row>
    <row r="204" spans="1:10" s="36" customFormat="1">
      <c r="A204" s="40"/>
      <c r="J204" s="16"/>
    </row>
    <row r="205" spans="1:10" s="36" customFormat="1">
      <c r="A205" s="40"/>
      <c r="J205" s="16"/>
    </row>
    <row r="206" spans="1:10" s="36" customFormat="1">
      <c r="A206" s="40"/>
      <c r="J206" s="16"/>
    </row>
    <row r="207" spans="1:10" s="36" customFormat="1">
      <c r="A207" s="40"/>
      <c r="J207" s="16"/>
    </row>
    <row r="208" spans="1:10" s="36" customFormat="1">
      <c r="A208" s="40"/>
      <c r="J208" s="16"/>
    </row>
    <row r="209" spans="1:10" s="36" customFormat="1">
      <c r="A209" s="40"/>
      <c r="J209" s="16"/>
    </row>
    <row r="210" spans="1:10" s="36" customFormat="1">
      <c r="A210" s="40"/>
      <c r="J210" s="16"/>
    </row>
    <row r="211" spans="1:10" s="36" customFormat="1">
      <c r="A211" s="40"/>
      <c r="J211" s="16"/>
    </row>
    <row r="212" spans="1:10" s="36" customFormat="1">
      <c r="A212" s="40"/>
      <c r="J212" s="16"/>
    </row>
    <row r="213" spans="1:10" s="36" customFormat="1">
      <c r="A213" s="40"/>
      <c r="J213" s="16"/>
    </row>
    <row r="214" spans="1:10" s="36" customFormat="1">
      <c r="A214" s="40"/>
      <c r="J214" s="16"/>
    </row>
    <row r="215" spans="1:10" s="36" customFormat="1">
      <c r="A215" s="40"/>
      <c r="J215" s="16"/>
    </row>
    <row r="216" spans="1:10" s="36" customFormat="1">
      <c r="A216" s="40"/>
      <c r="J216" s="16"/>
    </row>
    <row r="217" spans="1:10" s="36" customFormat="1">
      <c r="A217" s="40"/>
      <c r="J217" s="16"/>
    </row>
    <row r="218" spans="1:10" s="36" customFormat="1">
      <c r="A218" s="40"/>
      <c r="J218" s="16"/>
    </row>
    <row r="219" spans="1:10" s="36" customFormat="1">
      <c r="A219" s="40"/>
      <c r="J219" s="16"/>
    </row>
    <row r="220" spans="1:10" s="36" customFormat="1">
      <c r="A220" s="40"/>
      <c r="J220" s="16"/>
    </row>
    <row r="221" spans="1:10" s="36" customFormat="1">
      <c r="A221" s="40"/>
    </row>
    <row r="222" spans="1:10" s="36" customFormat="1">
      <c r="A222" s="40"/>
    </row>
    <row r="223" spans="1:10" s="36" customFormat="1">
      <c r="A223" s="40"/>
    </row>
    <row r="224" spans="1:10" s="36" customFormat="1">
      <c r="A224" s="40"/>
    </row>
    <row r="225" spans="1:1" s="36" customFormat="1">
      <c r="A225" s="40"/>
    </row>
    <row r="226" spans="1:1" s="36" customFormat="1">
      <c r="A226" s="40"/>
    </row>
    <row r="227" spans="1:1" s="36" customFormat="1">
      <c r="A227" s="40"/>
    </row>
    <row r="228" spans="1:1" s="36" customFormat="1">
      <c r="A228" s="40"/>
    </row>
    <row r="229" spans="1:1" s="36" customFormat="1">
      <c r="A229" s="40"/>
    </row>
    <row r="230" spans="1:1" s="36" customFormat="1">
      <c r="A230" s="40"/>
    </row>
    <row r="231" spans="1:1" s="36" customFormat="1">
      <c r="A231" s="40"/>
    </row>
    <row r="232" spans="1:1" s="36" customFormat="1">
      <c r="A232" s="40"/>
    </row>
    <row r="233" spans="1:1" s="36" customFormat="1">
      <c r="A233" s="40"/>
    </row>
    <row r="234" spans="1:1" s="36" customFormat="1">
      <c r="A234" s="40"/>
    </row>
    <row r="235" spans="1:1" s="36" customFormat="1">
      <c r="A235" s="40"/>
    </row>
    <row r="236" spans="1:1" s="36" customFormat="1">
      <c r="A236" s="40"/>
    </row>
    <row r="237" spans="1:1" s="36" customFormat="1">
      <c r="A237" s="40"/>
    </row>
    <row r="238" spans="1:1" s="36" customFormat="1">
      <c r="A238" s="40"/>
    </row>
    <row r="239" spans="1:1" s="36" customFormat="1">
      <c r="A239" s="40"/>
    </row>
    <row r="240" spans="1:1" s="36" customFormat="1">
      <c r="A240" s="40"/>
    </row>
    <row r="241" spans="1:1" s="36" customFormat="1">
      <c r="A241" s="40"/>
    </row>
    <row r="242" spans="1:1" s="36" customFormat="1">
      <c r="A242" s="40"/>
    </row>
    <row r="243" spans="1:1" s="36" customFormat="1">
      <c r="A243" s="40"/>
    </row>
    <row r="244" spans="1:1" s="36" customFormat="1">
      <c r="A244" s="40"/>
    </row>
    <row r="245" spans="1:1" s="36" customFormat="1">
      <c r="A245" s="40"/>
    </row>
    <row r="246" spans="1:1" s="36" customFormat="1">
      <c r="A246" s="40"/>
    </row>
    <row r="247" spans="1:1" s="36" customFormat="1">
      <c r="A247" s="40"/>
    </row>
    <row r="248" spans="1:1" s="36" customFormat="1">
      <c r="A248" s="40"/>
    </row>
    <row r="249" spans="1:1" s="36" customFormat="1">
      <c r="A249" s="40"/>
    </row>
    <row r="250" spans="1:1" s="36" customFormat="1">
      <c r="A250" s="40"/>
    </row>
    <row r="251" spans="1:1" s="36" customFormat="1">
      <c r="A251" s="40"/>
    </row>
    <row r="252" spans="1:1" s="36" customFormat="1">
      <c r="A252" s="40"/>
    </row>
    <row r="253" spans="1:1" s="36" customFormat="1">
      <c r="A253" s="40"/>
    </row>
    <row r="254" spans="1:1" s="36" customFormat="1">
      <c r="A254" s="40"/>
    </row>
    <row r="255" spans="1:1" s="36" customFormat="1">
      <c r="A255" s="40"/>
    </row>
    <row r="256" spans="1:1" s="36" customFormat="1">
      <c r="A256" s="40"/>
    </row>
    <row r="257" spans="1:1" s="36" customFormat="1">
      <c r="A257" s="40"/>
    </row>
    <row r="258" spans="1:1" s="36" customFormat="1">
      <c r="A258" s="40"/>
    </row>
    <row r="259" spans="1:1" s="36" customFormat="1">
      <c r="A259" s="40"/>
    </row>
    <row r="260" spans="1:1" s="36" customFormat="1">
      <c r="A260" s="40"/>
    </row>
    <row r="261" spans="1:1" s="36" customFormat="1">
      <c r="A261" s="40"/>
    </row>
    <row r="262" spans="1:1" s="36" customFormat="1">
      <c r="A262" s="40"/>
    </row>
    <row r="263" spans="1:1" s="36" customFormat="1">
      <c r="A263" s="40"/>
    </row>
    <row r="264" spans="1:1" s="36" customFormat="1">
      <c r="A264" s="40"/>
    </row>
    <row r="265" spans="1:1" s="36" customFormat="1">
      <c r="A265" s="40"/>
    </row>
    <row r="266" spans="1:1" s="36" customFormat="1">
      <c r="A266" s="40"/>
    </row>
    <row r="267" spans="1:1" s="36" customFormat="1">
      <c r="A267" s="40"/>
    </row>
    <row r="268" spans="1:1" s="36" customFormat="1">
      <c r="A268" s="40"/>
    </row>
    <row r="269" spans="1:1" s="36" customFormat="1">
      <c r="A269" s="40"/>
    </row>
    <row r="270" spans="1:1" s="36" customFormat="1">
      <c r="A270" s="40"/>
    </row>
    <row r="271" spans="1:1" s="36" customFormat="1">
      <c r="A271" s="40"/>
    </row>
    <row r="272" spans="1:1" s="36" customFormat="1">
      <c r="A272" s="40"/>
    </row>
    <row r="273" spans="1:1" s="36" customFormat="1">
      <c r="A273" s="40"/>
    </row>
    <row r="274" spans="1:1" s="36" customFormat="1">
      <c r="A274" s="40"/>
    </row>
    <row r="275" spans="1:1" s="36" customFormat="1">
      <c r="A275" s="40"/>
    </row>
    <row r="276" spans="1:1" s="36" customFormat="1">
      <c r="A276" s="40"/>
    </row>
    <row r="277" spans="1:1" s="36" customFormat="1">
      <c r="A277" s="40"/>
    </row>
    <row r="278" spans="1:1" s="36" customFormat="1">
      <c r="A278" s="40"/>
    </row>
    <row r="279" spans="1:1" s="36" customFormat="1">
      <c r="A279" s="40"/>
    </row>
    <row r="280" spans="1:1" s="36" customFormat="1">
      <c r="A280" s="40"/>
    </row>
    <row r="281" spans="1:1" s="36" customFormat="1">
      <c r="A281" s="40"/>
    </row>
    <row r="282" spans="1:1" s="36" customFormat="1">
      <c r="A282" s="40"/>
    </row>
    <row r="283" spans="1:1" s="36" customFormat="1">
      <c r="A283" s="40"/>
    </row>
    <row r="284" spans="1:1" s="36" customFormat="1">
      <c r="A284" s="40"/>
    </row>
    <row r="285" spans="1:1" s="36" customFormat="1">
      <c r="A285" s="40"/>
    </row>
    <row r="286" spans="1:1" s="36" customFormat="1">
      <c r="A286" s="40"/>
    </row>
    <row r="287" spans="1:1" s="36" customFormat="1">
      <c r="A287" s="40"/>
    </row>
    <row r="288" spans="1:1" s="36" customFormat="1">
      <c r="A288" s="40"/>
    </row>
    <row r="289" spans="1:1" s="36" customFormat="1">
      <c r="A289" s="40"/>
    </row>
    <row r="290" spans="1:1" s="36" customFormat="1">
      <c r="A290" s="40"/>
    </row>
    <row r="291" spans="1:1" s="36" customFormat="1">
      <c r="A291" s="40"/>
    </row>
    <row r="292" spans="1:1" s="36" customFormat="1">
      <c r="A292" s="40"/>
    </row>
    <row r="293" spans="1:1" s="36" customFormat="1">
      <c r="A293" s="40"/>
    </row>
    <row r="294" spans="1:1" s="36" customFormat="1">
      <c r="A294" s="40"/>
    </row>
    <row r="295" spans="1:1" s="36" customFormat="1">
      <c r="A295" s="40"/>
    </row>
    <row r="296" spans="1:1" s="36" customFormat="1">
      <c r="A296" s="40"/>
    </row>
    <row r="297" spans="1:1" s="36" customFormat="1">
      <c r="A297" s="40"/>
    </row>
    <row r="298" spans="1:1" s="36" customFormat="1">
      <c r="A298" s="40"/>
    </row>
    <row r="299" spans="1:1" s="36" customFormat="1">
      <c r="A299" s="40"/>
    </row>
    <row r="300" spans="1:1" s="36" customFormat="1">
      <c r="A300" s="40"/>
    </row>
    <row r="301" spans="1:1" s="36" customFormat="1">
      <c r="A301" s="40"/>
    </row>
    <row r="302" spans="1:1" s="36" customFormat="1">
      <c r="A302" s="40"/>
    </row>
    <row r="303" spans="1:1" s="36" customFormat="1">
      <c r="A303" s="40"/>
    </row>
    <row r="304" spans="1:1" s="36" customFormat="1">
      <c r="A304" s="40"/>
    </row>
    <row r="305" spans="1:1" s="36" customFormat="1">
      <c r="A305" s="40"/>
    </row>
    <row r="306" spans="1:1" s="36" customFormat="1">
      <c r="A306" s="40"/>
    </row>
    <row r="307" spans="1:1" s="36" customFormat="1">
      <c r="A307" s="40"/>
    </row>
    <row r="308" spans="1:1" s="36" customFormat="1">
      <c r="A308" s="40"/>
    </row>
    <row r="309" spans="1:1" s="36" customFormat="1">
      <c r="A309" s="40"/>
    </row>
    <row r="310" spans="1:1" s="36" customFormat="1">
      <c r="A310" s="40"/>
    </row>
    <row r="311" spans="1:1" s="36" customFormat="1">
      <c r="A311" s="40"/>
    </row>
    <row r="312" spans="1:1" s="36" customFormat="1">
      <c r="A312" s="40"/>
    </row>
    <row r="313" spans="1:1" s="36" customFormat="1">
      <c r="A313" s="40"/>
    </row>
    <row r="314" spans="1:1" s="36" customFormat="1">
      <c r="A314" s="40"/>
    </row>
    <row r="315" spans="1:1" s="36" customFormat="1">
      <c r="A315" s="40"/>
    </row>
    <row r="316" spans="1:1" s="36" customFormat="1">
      <c r="A316" s="40"/>
    </row>
    <row r="317" spans="1:1" s="36" customFormat="1">
      <c r="A317" s="40"/>
    </row>
    <row r="318" spans="1:1" s="36" customFormat="1">
      <c r="A318" s="40"/>
    </row>
    <row r="319" spans="1:1" s="36" customFormat="1">
      <c r="A319" s="40"/>
    </row>
    <row r="320" spans="1:1" s="36" customFormat="1">
      <c r="A320" s="40"/>
    </row>
    <row r="321" spans="1:1" s="36" customFormat="1">
      <c r="A321" s="40"/>
    </row>
    <row r="322" spans="1:1" s="36" customFormat="1">
      <c r="A322" s="40"/>
    </row>
    <row r="323" spans="1:1" s="36" customFormat="1">
      <c r="A323" s="40"/>
    </row>
    <row r="324" spans="1:1" s="36" customFormat="1">
      <c r="A324" s="40"/>
    </row>
    <row r="325" spans="1:1" s="36" customFormat="1">
      <c r="A325" s="40"/>
    </row>
    <row r="326" spans="1:1" s="36" customFormat="1">
      <c r="A326" s="40"/>
    </row>
    <row r="327" spans="1:1" s="36" customFormat="1">
      <c r="A327" s="40"/>
    </row>
    <row r="328" spans="1:1" s="36" customFormat="1">
      <c r="A328" s="40"/>
    </row>
    <row r="329" spans="1:1" s="36" customFormat="1">
      <c r="A329" s="40"/>
    </row>
    <row r="330" spans="1:1" s="36" customFormat="1">
      <c r="A330" s="40"/>
    </row>
    <row r="331" spans="1:1" s="36" customFormat="1">
      <c r="A331" s="40"/>
    </row>
    <row r="332" spans="1:1" s="36" customFormat="1">
      <c r="A332" s="40"/>
    </row>
    <row r="333" spans="1:1" s="36" customFormat="1">
      <c r="A333" s="40"/>
    </row>
    <row r="334" spans="1:1" s="36" customFormat="1">
      <c r="A334" s="40"/>
    </row>
    <row r="335" spans="1:1" s="36" customFormat="1">
      <c r="A335" s="40"/>
    </row>
    <row r="336" spans="1:1" s="36" customFormat="1">
      <c r="A336" s="40"/>
    </row>
    <row r="337" spans="1:1" s="36" customFormat="1">
      <c r="A337" s="40"/>
    </row>
    <row r="338" spans="1:1" s="36" customFormat="1">
      <c r="A338" s="40"/>
    </row>
    <row r="339" spans="1:1" s="36" customFormat="1">
      <c r="A339" s="40"/>
    </row>
    <row r="340" spans="1:1" s="36" customFormat="1">
      <c r="A340" s="40"/>
    </row>
    <row r="341" spans="1:1" s="36" customFormat="1">
      <c r="A341" s="40"/>
    </row>
    <row r="342" spans="1:1" s="36" customFormat="1">
      <c r="A342" s="40"/>
    </row>
    <row r="343" spans="1:1" s="36" customFormat="1">
      <c r="A343" s="40"/>
    </row>
    <row r="344" spans="1:1" s="36" customFormat="1">
      <c r="A344" s="40"/>
    </row>
    <row r="345" spans="1:1" s="36" customFormat="1">
      <c r="A345" s="40"/>
    </row>
    <row r="346" spans="1:1" s="36" customFormat="1">
      <c r="A346" s="40"/>
    </row>
    <row r="347" spans="1:1" s="36" customFormat="1">
      <c r="A347" s="40"/>
    </row>
    <row r="348" spans="1:1" s="36" customFormat="1">
      <c r="A348" s="40"/>
    </row>
    <row r="349" spans="1:1" s="36" customFormat="1">
      <c r="A349" s="40"/>
    </row>
    <row r="350" spans="1:1" s="36" customFormat="1">
      <c r="A350" s="40"/>
    </row>
    <row r="351" spans="1:1" s="36" customFormat="1">
      <c r="A351" s="40"/>
    </row>
    <row r="352" spans="1:1" s="36" customFormat="1">
      <c r="A352" s="40"/>
    </row>
    <row r="353" spans="1:1" s="36" customFormat="1">
      <c r="A353" s="40"/>
    </row>
    <row r="354" spans="1:1" s="36" customFormat="1">
      <c r="A354" s="40"/>
    </row>
    <row r="355" spans="1:1" s="36" customFormat="1">
      <c r="A355" s="40"/>
    </row>
    <row r="356" spans="1:1" s="36" customFormat="1">
      <c r="A356" s="40"/>
    </row>
    <row r="357" spans="1:1" s="36" customFormat="1">
      <c r="A357" s="40"/>
    </row>
    <row r="358" spans="1:1" s="36" customFormat="1">
      <c r="A358" s="40"/>
    </row>
    <row r="359" spans="1:1" s="36" customFormat="1">
      <c r="A359" s="40"/>
    </row>
    <row r="360" spans="1:1" s="36" customFormat="1">
      <c r="A360" s="40"/>
    </row>
    <row r="361" spans="1:1" s="36" customFormat="1">
      <c r="A361" s="40"/>
    </row>
    <row r="362" spans="1:1" s="36" customFormat="1">
      <c r="A362" s="40"/>
    </row>
    <row r="363" spans="1:1" s="36" customFormat="1">
      <c r="A363" s="40"/>
    </row>
    <row r="364" spans="1:1" s="36" customFormat="1">
      <c r="A364" s="40"/>
    </row>
    <row r="365" spans="1:1" s="36" customFormat="1">
      <c r="A365" s="40"/>
    </row>
    <row r="366" spans="1:1" s="36" customFormat="1">
      <c r="A366" s="40"/>
    </row>
    <row r="367" spans="1:1" s="36" customFormat="1">
      <c r="A367" s="40"/>
    </row>
    <row r="368" spans="1:1" s="36" customFormat="1">
      <c r="A368" s="40"/>
    </row>
    <row r="369" spans="1:1" s="36" customFormat="1">
      <c r="A369" s="40"/>
    </row>
    <row r="370" spans="1:1" s="36" customFormat="1">
      <c r="A370" s="40"/>
    </row>
    <row r="371" spans="1:1" s="36" customFormat="1">
      <c r="A371" s="40"/>
    </row>
    <row r="372" spans="1:1" s="36" customFormat="1">
      <c r="A372" s="40"/>
    </row>
    <row r="373" spans="1:1" s="36" customFormat="1">
      <c r="A373" s="40"/>
    </row>
    <row r="374" spans="1:1" s="36" customFormat="1">
      <c r="A374" s="40"/>
    </row>
    <row r="375" spans="1:1" s="36" customFormat="1">
      <c r="A375" s="40"/>
    </row>
    <row r="376" spans="1:1" s="36" customFormat="1">
      <c r="A376" s="40"/>
    </row>
    <row r="377" spans="1:1" s="36" customFormat="1">
      <c r="A377" s="40"/>
    </row>
    <row r="378" spans="1:1" s="36" customFormat="1">
      <c r="A378" s="40"/>
    </row>
    <row r="379" spans="1:1" s="36" customFormat="1">
      <c r="A379" s="40"/>
    </row>
    <row r="380" spans="1:1" s="36" customFormat="1">
      <c r="A380" s="40"/>
    </row>
    <row r="381" spans="1:1" s="36" customFormat="1">
      <c r="A381" s="40"/>
    </row>
    <row r="382" spans="1:1" s="36" customFormat="1">
      <c r="A382" s="40"/>
    </row>
    <row r="383" spans="1:1" s="36" customFormat="1">
      <c r="A383" s="40"/>
    </row>
    <row r="384" spans="1:1" s="36" customFormat="1">
      <c r="A384" s="40"/>
    </row>
    <row r="385" spans="1:1" s="36" customFormat="1">
      <c r="A385" s="40"/>
    </row>
    <row r="386" spans="1:1" s="36" customFormat="1">
      <c r="A386" s="40"/>
    </row>
    <row r="387" spans="1:1" s="36" customFormat="1">
      <c r="A387" s="40"/>
    </row>
    <row r="388" spans="1:1" s="36" customFormat="1">
      <c r="A388" s="40"/>
    </row>
    <row r="389" spans="1:1" s="36" customFormat="1">
      <c r="A389" s="40"/>
    </row>
    <row r="390" spans="1:1" s="36" customFormat="1">
      <c r="A390" s="40"/>
    </row>
    <row r="391" spans="1:1" s="36" customFormat="1">
      <c r="A391" s="40"/>
    </row>
    <row r="392" spans="1:1" s="36" customFormat="1">
      <c r="A392" s="40"/>
    </row>
    <row r="393" spans="1:1" s="36" customFormat="1">
      <c r="A393" s="40"/>
    </row>
    <row r="394" spans="1:1" s="36" customFormat="1">
      <c r="A394" s="40"/>
    </row>
    <row r="395" spans="1:1" s="36" customFormat="1">
      <c r="A395" s="40"/>
    </row>
    <row r="396" spans="1:1" s="36" customFormat="1">
      <c r="A396" s="40"/>
    </row>
    <row r="397" spans="1:1" s="36" customFormat="1">
      <c r="A397" s="40"/>
    </row>
    <row r="398" spans="1:1" s="36" customFormat="1">
      <c r="A398" s="40"/>
    </row>
    <row r="399" spans="1:1" s="36" customFormat="1">
      <c r="A399" s="40"/>
    </row>
    <row r="400" spans="1:1" s="36" customFormat="1">
      <c r="A400" s="40"/>
    </row>
    <row r="401" spans="1:1" s="36" customFormat="1">
      <c r="A401" s="40"/>
    </row>
    <row r="402" spans="1:1" s="36" customFormat="1">
      <c r="A402" s="40"/>
    </row>
    <row r="403" spans="1:1" s="36" customFormat="1">
      <c r="A403" s="40"/>
    </row>
    <row r="404" spans="1:1" s="36" customFormat="1">
      <c r="A404" s="40"/>
    </row>
    <row r="405" spans="1:1" s="36" customFormat="1">
      <c r="A405" s="40"/>
    </row>
    <row r="406" spans="1:1" s="36" customFormat="1">
      <c r="A406" s="40"/>
    </row>
    <row r="407" spans="1:1" s="36" customFormat="1">
      <c r="A407" s="40"/>
    </row>
    <row r="408" spans="1:1" s="36" customFormat="1">
      <c r="A408" s="40"/>
    </row>
    <row r="409" spans="1:1" s="36" customFormat="1">
      <c r="A409" s="40"/>
    </row>
    <row r="410" spans="1:1" s="36" customFormat="1">
      <c r="A410" s="40"/>
    </row>
    <row r="411" spans="1:1" s="36" customFormat="1">
      <c r="A411" s="40"/>
    </row>
    <row r="412" spans="1:1" s="36" customFormat="1">
      <c r="A412" s="40"/>
    </row>
    <row r="413" spans="1:1" s="36" customFormat="1">
      <c r="A413" s="40"/>
    </row>
    <row r="414" spans="1:1" s="36" customFormat="1">
      <c r="A414" s="40"/>
    </row>
    <row r="415" spans="1:1" s="36" customFormat="1">
      <c r="A415" s="40"/>
    </row>
    <row r="416" spans="1:1" s="36" customFormat="1">
      <c r="A416" s="40"/>
    </row>
    <row r="417" spans="1:1" s="36" customFormat="1">
      <c r="A417" s="40"/>
    </row>
    <row r="418" spans="1:1" s="36" customFormat="1">
      <c r="A418" s="40"/>
    </row>
    <row r="419" spans="1:1" s="36" customFormat="1">
      <c r="A419" s="40"/>
    </row>
    <row r="420" spans="1:1" s="36" customFormat="1">
      <c r="A420" s="40"/>
    </row>
    <row r="421" spans="1:1" s="36" customFormat="1">
      <c r="A421" s="40"/>
    </row>
    <row r="422" spans="1:1" s="36" customFormat="1">
      <c r="A422" s="40"/>
    </row>
    <row r="423" spans="1:1" s="36" customFormat="1">
      <c r="A423" s="40"/>
    </row>
    <row r="424" spans="1:1" s="36" customFormat="1">
      <c r="A424" s="40"/>
    </row>
    <row r="425" spans="1:1" s="36" customFormat="1">
      <c r="A425" s="40"/>
    </row>
    <row r="426" spans="1:1" s="36" customFormat="1">
      <c r="A426" s="40"/>
    </row>
    <row r="427" spans="1:1" s="36" customFormat="1">
      <c r="A427" s="40"/>
    </row>
    <row r="428" spans="1:1" s="36" customFormat="1">
      <c r="A428" s="40"/>
    </row>
    <row r="429" spans="1:1" s="36" customFormat="1">
      <c r="A429" s="40"/>
    </row>
    <row r="430" spans="1:1" s="36" customFormat="1">
      <c r="A430" s="40"/>
    </row>
    <row r="431" spans="1:1" s="36" customFormat="1">
      <c r="A431" s="40"/>
    </row>
    <row r="432" spans="1:1" s="36" customFormat="1">
      <c r="A432" s="40"/>
    </row>
    <row r="433" spans="1:1" s="36" customFormat="1">
      <c r="A433" s="40"/>
    </row>
    <row r="434" spans="1:1" s="36" customFormat="1">
      <c r="A434" s="40"/>
    </row>
    <row r="435" spans="1:1" s="36" customFormat="1">
      <c r="A435" s="40"/>
    </row>
    <row r="436" spans="1:1" s="36" customFormat="1">
      <c r="A436" s="40"/>
    </row>
    <row r="437" spans="1:1" s="36" customFormat="1">
      <c r="A437" s="40"/>
    </row>
    <row r="438" spans="1:1" s="36" customFormat="1">
      <c r="A438" s="40"/>
    </row>
    <row r="439" spans="1:1" s="36" customFormat="1">
      <c r="A439" s="40"/>
    </row>
    <row r="440" spans="1:1" s="36" customFormat="1">
      <c r="A440" s="40"/>
    </row>
    <row r="441" spans="1:1" s="36" customFormat="1">
      <c r="A441" s="40"/>
    </row>
    <row r="442" spans="1:1" s="36" customFormat="1">
      <c r="A442" s="40"/>
    </row>
    <row r="443" spans="1:1" s="36" customFormat="1">
      <c r="A443" s="40"/>
    </row>
    <row r="444" spans="1:1" s="36" customFormat="1">
      <c r="A444" s="40"/>
    </row>
    <row r="445" spans="1:1" s="36" customFormat="1">
      <c r="A445" s="40"/>
    </row>
    <row r="446" spans="1:1" s="36" customFormat="1">
      <c r="A446" s="40"/>
    </row>
    <row r="447" spans="1:1" s="36" customFormat="1">
      <c r="A447" s="40"/>
    </row>
    <row r="448" spans="1:1" s="36" customFormat="1">
      <c r="A448" s="40"/>
    </row>
    <row r="449" spans="1:1" s="36" customFormat="1">
      <c r="A449" s="40"/>
    </row>
    <row r="450" spans="1:1" s="36" customFormat="1">
      <c r="A450" s="40"/>
    </row>
    <row r="451" spans="1:1" s="36" customFormat="1">
      <c r="A451" s="40"/>
    </row>
    <row r="452" spans="1:1" s="36" customFormat="1">
      <c r="A452" s="40"/>
    </row>
    <row r="453" spans="1:1" s="36" customFormat="1">
      <c r="A453" s="40"/>
    </row>
    <row r="454" spans="1:1" s="36" customFormat="1">
      <c r="A454" s="40"/>
    </row>
    <row r="455" spans="1:1" s="36" customFormat="1">
      <c r="A455" s="40"/>
    </row>
    <row r="456" spans="1:1" s="36" customFormat="1">
      <c r="A456" s="40"/>
    </row>
    <row r="457" spans="1:1" s="36" customFormat="1">
      <c r="A457" s="40"/>
    </row>
    <row r="458" spans="1:1" s="36" customFormat="1">
      <c r="A458" s="40"/>
    </row>
    <row r="459" spans="1:1" s="36" customFormat="1">
      <c r="A459" s="40"/>
    </row>
    <row r="460" spans="1:1" s="36" customFormat="1">
      <c r="A460" s="40"/>
    </row>
    <row r="461" spans="1:1" s="36" customFormat="1">
      <c r="A461" s="40"/>
    </row>
    <row r="462" spans="1:1" s="36" customFormat="1">
      <c r="A462" s="40"/>
    </row>
    <row r="463" spans="1:1" s="36" customFormat="1">
      <c r="A463" s="40"/>
    </row>
    <row r="464" spans="1:1" s="36" customFormat="1">
      <c r="A464" s="40"/>
    </row>
    <row r="465" spans="1:1" s="36" customFormat="1">
      <c r="A465" s="40"/>
    </row>
    <row r="466" spans="1:1" s="36" customFormat="1">
      <c r="A466" s="40"/>
    </row>
    <row r="467" spans="1:1" s="36" customFormat="1">
      <c r="A467" s="40"/>
    </row>
    <row r="468" spans="1:1" s="36" customFormat="1">
      <c r="A468" s="40"/>
    </row>
    <row r="469" spans="1:1" s="36" customFormat="1">
      <c r="A469" s="40"/>
    </row>
    <row r="470" spans="1:1" s="36" customFormat="1">
      <c r="A470" s="40"/>
    </row>
    <row r="471" spans="1:1" s="36" customFormat="1">
      <c r="A471" s="40"/>
    </row>
    <row r="472" spans="1:1" s="36" customFormat="1">
      <c r="A472" s="40"/>
    </row>
    <row r="473" spans="1:1" s="36" customFormat="1">
      <c r="A473" s="40"/>
    </row>
    <row r="474" spans="1:1" s="36" customFormat="1">
      <c r="A474" s="40"/>
    </row>
    <row r="475" spans="1:1" s="36" customFormat="1">
      <c r="A475" s="40"/>
    </row>
    <row r="476" spans="1:1" s="36" customFormat="1">
      <c r="A476" s="40"/>
    </row>
    <row r="477" spans="1:1" s="36" customFormat="1">
      <c r="A477" s="40"/>
    </row>
    <row r="478" spans="1:1" s="36" customFormat="1">
      <c r="A478" s="40"/>
    </row>
    <row r="479" spans="1:1" s="36" customFormat="1">
      <c r="A479" s="40"/>
    </row>
    <row r="480" spans="1:1" s="36" customFormat="1">
      <c r="A480" s="40"/>
    </row>
    <row r="481" spans="1:1" s="36" customFormat="1">
      <c r="A481" s="40"/>
    </row>
    <row r="482" spans="1:1" s="36" customFormat="1">
      <c r="A482" s="40"/>
    </row>
    <row r="483" spans="1:1" s="36" customFormat="1">
      <c r="A483" s="40"/>
    </row>
    <row r="484" spans="1:1" s="36" customFormat="1">
      <c r="A484" s="40"/>
    </row>
    <row r="485" spans="1:1" s="36" customFormat="1">
      <c r="A485" s="40"/>
    </row>
    <row r="486" spans="1:1" s="36" customFormat="1">
      <c r="A486" s="40"/>
    </row>
    <row r="487" spans="1:1" s="36" customFormat="1">
      <c r="A487" s="40"/>
    </row>
    <row r="488" spans="1:1" s="36" customFormat="1">
      <c r="A488" s="40"/>
    </row>
    <row r="489" spans="1:1" s="36" customFormat="1">
      <c r="A489" s="40"/>
    </row>
    <row r="490" spans="1:1" s="36" customFormat="1">
      <c r="A490" s="40"/>
    </row>
    <row r="491" spans="1:1" s="36" customFormat="1">
      <c r="A491" s="40"/>
    </row>
    <row r="492" spans="1:1" s="36" customFormat="1">
      <c r="A492" s="40"/>
    </row>
    <row r="493" spans="1:1" s="36" customFormat="1">
      <c r="A493" s="40"/>
    </row>
    <row r="494" spans="1:1" s="36" customFormat="1">
      <c r="A494" s="40"/>
    </row>
    <row r="495" spans="1:1" s="36" customFormat="1">
      <c r="A495" s="40"/>
    </row>
    <row r="496" spans="1:1" s="36" customFormat="1">
      <c r="A496" s="40"/>
    </row>
    <row r="497" spans="1:1" s="36" customFormat="1">
      <c r="A497" s="40"/>
    </row>
    <row r="498" spans="1:1" s="36" customFormat="1">
      <c r="A498" s="40"/>
    </row>
    <row r="499" spans="1:1" s="36" customFormat="1">
      <c r="A499" s="40"/>
    </row>
    <row r="500" spans="1:1" s="36" customFormat="1">
      <c r="A500" s="40"/>
    </row>
    <row r="501" spans="1:1" s="36" customFormat="1">
      <c r="A501" s="40"/>
    </row>
    <row r="502" spans="1:1" s="36" customFormat="1">
      <c r="A502" s="40"/>
    </row>
    <row r="503" spans="1:1" s="36" customFormat="1">
      <c r="A503" s="40"/>
    </row>
    <row r="504" spans="1:1" s="36" customFormat="1">
      <c r="A504" s="40"/>
    </row>
    <row r="505" spans="1:1" s="36" customFormat="1">
      <c r="A505" s="40"/>
    </row>
    <row r="506" spans="1:1" s="36" customFormat="1">
      <c r="A506" s="40"/>
    </row>
    <row r="507" spans="1:1" s="36" customFormat="1">
      <c r="A507" s="40"/>
    </row>
    <row r="508" spans="1:1" s="36" customFormat="1">
      <c r="A508" s="40"/>
    </row>
    <row r="509" spans="1:1" s="36" customFormat="1">
      <c r="A509" s="40"/>
    </row>
    <row r="510" spans="1:1" s="36" customFormat="1">
      <c r="A510" s="40"/>
    </row>
    <row r="511" spans="1:1" s="36" customFormat="1">
      <c r="A511" s="40"/>
    </row>
    <row r="512" spans="1:1" s="36" customFormat="1">
      <c r="A512" s="40"/>
    </row>
    <row r="513" spans="1:1" s="36" customFormat="1">
      <c r="A513" s="40"/>
    </row>
    <row r="514" spans="1:1" s="36" customFormat="1">
      <c r="A514" s="40"/>
    </row>
    <row r="515" spans="1:1" s="36" customFormat="1">
      <c r="A515" s="40"/>
    </row>
    <row r="516" spans="1:1" s="36" customFormat="1">
      <c r="A516" s="40"/>
    </row>
    <row r="517" spans="1:1" s="36" customFormat="1">
      <c r="A517" s="40"/>
    </row>
    <row r="518" spans="1:1" s="36" customFormat="1">
      <c r="A518" s="40"/>
    </row>
    <row r="519" spans="1:1" s="36" customFormat="1">
      <c r="A519" s="40"/>
    </row>
    <row r="520" spans="1:1" s="36" customFormat="1">
      <c r="A520" s="40"/>
    </row>
    <row r="521" spans="1:1" s="36" customFormat="1">
      <c r="A521" s="40"/>
    </row>
    <row r="522" spans="1:1" s="36" customFormat="1">
      <c r="A522" s="40"/>
    </row>
    <row r="523" spans="1:1" s="36" customFormat="1">
      <c r="A523" s="40"/>
    </row>
    <row r="524" spans="1:1" s="36" customFormat="1">
      <c r="A524" s="40"/>
    </row>
    <row r="525" spans="1:1" s="36" customFormat="1">
      <c r="A525" s="40"/>
    </row>
    <row r="526" spans="1:1" s="36" customFormat="1">
      <c r="A526" s="40"/>
    </row>
    <row r="527" spans="1:1" s="36" customFormat="1">
      <c r="A527" s="40"/>
    </row>
    <row r="528" spans="1:1" s="36" customFormat="1">
      <c r="A528" s="40"/>
    </row>
    <row r="529" spans="1:1" s="36" customFormat="1">
      <c r="A529" s="40"/>
    </row>
    <row r="530" spans="1:1" s="36" customFormat="1">
      <c r="A530" s="40"/>
    </row>
    <row r="531" spans="1:1" s="36" customFormat="1">
      <c r="A531" s="40"/>
    </row>
    <row r="532" spans="1:1" s="36" customFormat="1">
      <c r="A532" s="40"/>
    </row>
    <row r="533" spans="1:1" s="36" customFormat="1">
      <c r="A533" s="40"/>
    </row>
    <row r="534" spans="1:1" s="36" customFormat="1">
      <c r="A534" s="40"/>
    </row>
    <row r="535" spans="1:1" s="36" customFormat="1">
      <c r="A535" s="40"/>
    </row>
    <row r="536" spans="1:1" s="36" customFormat="1">
      <c r="A536" s="40"/>
    </row>
    <row r="537" spans="1:1" s="36" customFormat="1">
      <c r="A537" s="40"/>
    </row>
    <row r="538" spans="1:1" s="36" customFormat="1">
      <c r="A538" s="40"/>
    </row>
    <row r="539" spans="1:1" s="36" customFormat="1">
      <c r="A539" s="40"/>
    </row>
    <row r="540" spans="1:1" s="36" customFormat="1">
      <c r="A540" s="40"/>
    </row>
    <row r="541" spans="1:1" s="36" customFormat="1">
      <c r="A541" s="40"/>
    </row>
    <row r="542" spans="1:1" s="36" customFormat="1">
      <c r="A542" s="40"/>
    </row>
    <row r="543" spans="1:1" s="36" customFormat="1">
      <c r="A543" s="40"/>
    </row>
    <row r="544" spans="1:1" s="36" customFormat="1">
      <c r="A544" s="40"/>
    </row>
    <row r="545" spans="1:1" s="36" customFormat="1">
      <c r="A545" s="40"/>
    </row>
    <row r="546" spans="1:1" s="36" customFormat="1">
      <c r="A546" s="40"/>
    </row>
    <row r="547" spans="1:1" s="36" customFormat="1">
      <c r="A547" s="40"/>
    </row>
    <row r="548" spans="1:1" s="36" customFormat="1">
      <c r="A548" s="40"/>
    </row>
    <row r="549" spans="1:1" s="36" customFormat="1">
      <c r="A549" s="40"/>
    </row>
    <row r="550" spans="1:1" s="36" customFormat="1">
      <c r="A550" s="40"/>
    </row>
    <row r="551" spans="1:1" s="36" customFormat="1">
      <c r="A551" s="40"/>
    </row>
    <row r="552" spans="1:1" s="36" customFormat="1">
      <c r="A552" s="40"/>
    </row>
    <row r="553" spans="1:1" s="36" customFormat="1">
      <c r="A553" s="40"/>
    </row>
    <row r="554" spans="1:1" s="36" customFormat="1">
      <c r="A554" s="40"/>
    </row>
    <row r="555" spans="1:1" s="36" customFormat="1">
      <c r="A555" s="40"/>
    </row>
    <row r="556" spans="1:1" s="36" customFormat="1">
      <c r="A556" s="40"/>
    </row>
    <row r="557" spans="1:1" s="36" customFormat="1">
      <c r="A557" s="40"/>
    </row>
    <row r="558" spans="1:1" s="36" customFormat="1">
      <c r="A558" s="40"/>
    </row>
    <row r="559" spans="1:1" s="36" customFormat="1">
      <c r="A559" s="40"/>
    </row>
    <row r="560" spans="1:1" s="36" customFormat="1">
      <c r="A560" s="40"/>
    </row>
    <row r="561" spans="1:1" s="36" customFormat="1">
      <c r="A561" s="40"/>
    </row>
    <row r="562" spans="1:1" s="36" customFormat="1">
      <c r="A562" s="40"/>
    </row>
    <row r="563" spans="1:1" s="36" customFormat="1">
      <c r="A563" s="40"/>
    </row>
    <row r="564" spans="1:1" s="36" customFormat="1">
      <c r="A564" s="40"/>
    </row>
    <row r="565" spans="1:1" s="36" customFormat="1">
      <c r="A565" s="40"/>
    </row>
    <row r="566" spans="1:1" s="36" customFormat="1">
      <c r="A566" s="40"/>
    </row>
    <row r="567" spans="1:1" s="36" customFormat="1">
      <c r="A567" s="40"/>
    </row>
    <row r="568" spans="1:1" s="36" customFormat="1">
      <c r="A568" s="40"/>
    </row>
    <row r="569" spans="1:1" s="36" customFormat="1">
      <c r="A569" s="40"/>
    </row>
    <row r="570" spans="1:1" s="36" customFormat="1">
      <c r="A570" s="40"/>
    </row>
    <row r="571" spans="1:1" s="36" customFormat="1">
      <c r="A571" s="40"/>
    </row>
    <row r="572" spans="1:1" s="36" customFormat="1">
      <c r="A572" s="40"/>
    </row>
    <row r="573" spans="1:1" s="36" customFormat="1">
      <c r="A573" s="40"/>
    </row>
    <row r="574" spans="1:1" s="36" customFormat="1">
      <c r="A574" s="40"/>
    </row>
    <row r="575" spans="1:1" s="36" customFormat="1">
      <c r="A575" s="40"/>
    </row>
    <row r="576" spans="1:1" s="36" customFormat="1">
      <c r="A576" s="40"/>
    </row>
    <row r="577" spans="1:1" s="36" customFormat="1">
      <c r="A577" s="40"/>
    </row>
    <row r="578" spans="1:1" s="36" customFormat="1">
      <c r="A578" s="40"/>
    </row>
    <row r="579" spans="1:1" s="36" customFormat="1">
      <c r="A579" s="40"/>
    </row>
    <row r="580" spans="1:1" s="36" customFormat="1">
      <c r="A580" s="40"/>
    </row>
    <row r="581" spans="1:1" s="36" customFormat="1">
      <c r="A581" s="40"/>
    </row>
    <row r="582" spans="1:1" s="36" customFormat="1">
      <c r="A582" s="40"/>
    </row>
    <row r="583" spans="1:1" s="36" customFormat="1">
      <c r="A583" s="40"/>
    </row>
    <row r="584" spans="1:1" s="36" customFormat="1">
      <c r="A584" s="40"/>
    </row>
    <row r="585" spans="1:1" s="36" customFormat="1">
      <c r="A585" s="40"/>
    </row>
    <row r="586" spans="1:1" s="36" customFormat="1">
      <c r="A586" s="40"/>
    </row>
    <row r="587" spans="1:1" s="36" customFormat="1">
      <c r="A587" s="40"/>
    </row>
    <row r="588" spans="1:1" s="36" customFormat="1">
      <c r="A588" s="40"/>
    </row>
    <row r="589" spans="1:1" s="36" customFormat="1">
      <c r="A589" s="40"/>
    </row>
    <row r="590" spans="1:1" s="36" customFormat="1">
      <c r="A590" s="40"/>
    </row>
    <row r="591" spans="1:1" s="36" customFormat="1">
      <c r="A591" s="40"/>
    </row>
    <row r="592" spans="1:1" s="36" customFormat="1">
      <c r="A592" s="40"/>
    </row>
    <row r="593" spans="1:1" s="36" customFormat="1">
      <c r="A593" s="40"/>
    </row>
    <row r="594" spans="1:1" s="36" customFormat="1">
      <c r="A594" s="40"/>
    </row>
    <row r="595" spans="1:1" s="36" customFormat="1">
      <c r="A595" s="40"/>
    </row>
    <row r="596" spans="1:1" s="36" customFormat="1">
      <c r="A596" s="40"/>
    </row>
    <row r="597" spans="1:1" s="36" customFormat="1">
      <c r="A597" s="40"/>
    </row>
    <row r="598" spans="1:1" s="36" customFormat="1">
      <c r="A598" s="40"/>
    </row>
    <row r="599" spans="1:1" s="36" customFormat="1">
      <c r="A599" s="40"/>
    </row>
    <row r="600" spans="1:1" s="36" customFormat="1">
      <c r="A600" s="40"/>
    </row>
    <row r="601" spans="1:1" s="36" customFormat="1">
      <c r="A601" s="40"/>
    </row>
    <row r="602" spans="1:1" s="36" customFormat="1">
      <c r="A602" s="40"/>
    </row>
    <row r="603" spans="1:1" s="36" customFormat="1">
      <c r="A603" s="40"/>
    </row>
    <row r="604" spans="1:1" s="36" customFormat="1">
      <c r="A604" s="40"/>
    </row>
    <row r="605" spans="1:1" s="36" customFormat="1">
      <c r="A605" s="40"/>
    </row>
    <row r="606" spans="1:1" s="36" customFormat="1">
      <c r="A606" s="40"/>
    </row>
    <row r="607" spans="1:1" s="36" customFormat="1">
      <c r="A607" s="40"/>
    </row>
    <row r="608" spans="1:1" s="36" customFormat="1">
      <c r="A608" s="40"/>
    </row>
    <row r="609" spans="1:1" s="36" customFormat="1">
      <c r="A609" s="40"/>
    </row>
    <row r="610" spans="1:1" s="36" customFormat="1">
      <c r="A610" s="40"/>
    </row>
    <row r="611" spans="1:1" s="36" customFormat="1">
      <c r="A611" s="40"/>
    </row>
    <row r="612" spans="1:1" s="36" customFormat="1">
      <c r="A612" s="40"/>
    </row>
    <row r="613" spans="1:1" s="36" customFormat="1">
      <c r="A613" s="40"/>
    </row>
    <row r="614" spans="1:1" s="36" customFormat="1">
      <c r="A614" s="40"/>
    </row>
    <row r="615" spans="1:1" s="36" customFormat="1">
      <c r="A615" s="40"/>
    </row>
    <row r="616" spans="1:1" s="36" customFormat="1">
      <c r="A616" s="40"/>
    </row>
    <row r="617" spans="1:1" s="36" customFormat="1">
      <c r="A617" s="40"/>
    </row>
    <row r="618" spans="1:1" s="36" customFormat="1">
      <c r="A618" s="40"/>
    </row>
    <row r="619" spans="1:1" s="36" customFormat="1">
      <c r="A619" s="40"/>
    </row>
    <row r="620" spans="1:1" s="36" customFormat="1">
      <c r="A620" s="40"/>
    </row>
    <row r="621" spans="1:1" s="36" customFormat="1">
      <c r="A621" s="40"/>
    </row>
    <row r="622" spans="1:1" s="36" customFormat="1">
      <c r="A622" s="40"/>
    </row>
    <row r="623" spans="1:1" s="36" customFormat="1">
      <c r="A623" s="40"/>
    </row>
    <row r="624" spans="1:1" s="36" customFormat="1">
      <c r="A624" s="40"/>
    </row>
    <row r="625" spans="1:1" s="36" customFormat="1">
      <c r="A625" s="40"/>
    </row>
    <row r="626" spans="1:1" s="36" customFormat="1">
      <c r="A626" s="40"/>
    </row>
    <row r="627" spans="1:1" s="36" customFormat="1">
      <c r="A627" s="40"/>
    </row>
    <row r="628" spans="1:1" s="36" customFormat="1">
      <c r="A628" s="40"/>
    </row>
    <row r="629" spans="1:1" s="36" customFormat="1">
      <c r="A629" s="40"/>
    </row>
    <row r="630" spans="1:1" s="36" customFormat="1">
      <c r="A630" s="40"/>
    </row>
    <row r="631" spans="1:1" s="36" customFormat="1">
      <c r="A631" s="40"/>
    </row>
    <row r="632" spans="1:1" s="36" customFormat="1">
      <c r="A632" s="40"/>
    </row>
    <row r="633" spans="1:1" s="36" customFormat="1">
      <c r="A633" s="40"/>
    </row>
    <row r="634" spans="1:1" s="36" customFormat="1">
      <c r="A634" s="40"/>
    </row>
    <row r="635" spans="1:1" s="36" customFormat="1">
      <c r="A635" s="40"/>
    </row>
    <row r="636" spans="1:1" s="36" customFormat="1">
      <c r="A636" s="40"/>
    </row>
    <row r="637" spans="1:1" s="36" customFormat="1">
      <c r="A637" s="40"/>
    </row>
    <row r="638" spans="1:1" s="36" customFormat="1">
      <c r="A638" s="40"/>
    </row>
    <row r="639" spans="1:1" s="36" customFormat="1">
      <c r="A639" s="40"/>
    </row>
    <row r="640" spans="1:1" s="36" customFormat="1">
      <c r="A640" s="40"/>
    </row>
    <row r="641" spans="1:1" s="36" customFormat="1">
      <c r="A641" s="40"/>
    </row>
    <row r="642" spans="1:1" s="36" customFormat="1">
      <c r="A642" s="40"/>
    </row>
    <row r="643" spans="1:1" s="36" customFormat="1">
      <c r="A643" s="40"/>
    </row>
    <row r="644" spans="1:1" s="36" customFormat="1">
      <c r="A644" s="40"/>
    </row>
    <row r="645" spans="1:1" s="36" customFormat="1">
      <c r="A645" s="40"/>
    </row>
    <row r="646" spans="1:1" s="36" customFormat="1">
      <c r="A646" s="40"/>
    </row>
    <row r="647" spans="1:1" s="36" customFormat="1">
      <c r="A647" s="40"/>
    </row>
    <row r="648" spans="1:1" s="36" customFormat="1">
      <c r="A648" s="40"/>
    </row>
    <row r="649" spans="1:1" s="36" customFormat="1">
      <c r="A649" s="40"/>
    </row>
    <row r="650" spans="1:1" s="36" customFormat="1">
      <c r="A650" s="40"/>
    </row>
    <row r="651" spans="1:1" s="36" customFormat="1">
      <c r="A651" s="40"/>
    </row>
    <row r="652" spans="1:1" s="36" customFormat="1">
      <c r="A652" s="40"/>
    </row>
    <row r="653" spans="1:1" s="36" customFormat="1">
      <c r="A653" s="40"/>
    </row>
    <row r="654" spans="1:1" s="36" customFormat="1">
      <c r="A654" s="40"/>
    </row>
    <row r="655" spans="1:1" s="36" customFormat="1">
      <c r="A655" s="40"/>
    </row>
    <row r="656" spans="1:1" s="36" customFormat="1">
      <c r="A656" s="40"/>
    </row>
    <row r="657" spans="1:1" s="36" customFormat="1">
      <c r="A657" s="40"/>
    </row>
    <row r="658" spans="1:1" s="36" customFormat="1">
      <c r="A658" s="40"/>
    </row>
    <row r="659" spans="1:1" s="36" customFormat="1">
      <c r="A659" s="40"/>
    </row>
    <row r="660" spans="1:1" s="36" customFormat="1">
      <c r="A660" s="40"/>
    </row>
    <row r="661" spans="1:1" s="36" customFormat="1">
      <c r="A661" s="40"/>
    </row>
    <row r="662" spans="1:1" s="36" customFormat="1">
      <c r="A662" s="40"/>
    </row>
    <row r="663" spans="1:1" s="36" customFormat="1">
      <c r="A663" s="40"/>
    </row>
    <row r="664" spans="1:1" s="36" customFormat="1">
      <c r="A664" s="40"/>
    </row>
    <row r="665" spans="1:1" s="36" customFormat="1">
      <c r="A665" s="40"/>
    </row>
    <row r="666" spans="1:1" s="36" customFormat="1">
      <c r="A666" s="40"/>
    </row>
    <row r="667" spans="1:1" s="36" customFormat="1">
      <c r="A667" s="40"/>
    </row>
    <row r="668" spans="1:1" s="36" customFormat="1">
      <c r="A668" s="40"/>
    </row>
    <row r="669" spans="1:1" s="36" customFormat="1">
      <c r="A669" s="40"/>
    </row>
    <row r="670" spans="1:1" s="36" customFormat="1">
      <c r="A670" s="40"/>
    </row>
    <row r="671" spans="1:1" s="36" customFormat="1">
      <c r="A671" s="40"/>
    </row>
    <row r="672" spans="1:1" s="36" customFormat="1">
      <c r="A672" s="40"/>
    </row>
    <row r="673" spans="1:1" s="36" customFormat="1">
      <c r="A673" s="40"/>
    </row>
    <row r="674" spans="1:1" s="36" customFormat="1">
      <c r="A674" s="40"/>
    </row>
    <row r="675" spans="1:1" s="36" customFormat="1">
      <c r="A675" s="40"/>
    </row>
    <row r="676" spans="1:1" s="36" customFormat="1">
      <c r="A676" s="40"/>
    </row>
    <row r="677" spans="1:1" s="36" customFormat="1">
      <c r="A677" s="40"/>
    </row>
    <row r="678" spans="1:1" s="36" customFormat="1">
      <c r="A678" s="40"/>
    </row>
    <row r="679" spans="1:1" s="36" customFormat="1">
      <c r="A679" s="40"/>
    </row>
    <row r="680" spans="1:1" s="36" customFormat="1">
      <c r="A680" s="40"/>
    </row>
    <row r="681" spans="1:1" s="36" customFormat="1">
      <c r="A681" s="40"/>
    </row>
    <row r="682" spans="1:1" s="36" customFormat="1">
      <c r="A682" s="40"/>
    </row>
    <row r="683" spans="1:1" s="36" customFormat="1">
      <c r="A683" s="40"/>
    </row>
    <row r="684" spans="1:1" s="36" customFormat="1">
      <c r="A684" s="40"/>
    </row>
    <row r="685" spans="1:1" s="36" customFormat="1">
      <c r="A685" s="40"/>
    </row>
    <row r="686" spans="1:1" s="36" customFormat="1">
      <c r="A686" s="40"/>
    </row>
    <row r="687" spans="1:1" s="36" customFormat="1">
      <c r="A687" s="40"/>
    </row>
    <row r="688" spans="1:1" s="36" customFormat="1">
      <c r="A688" s="40"/>
    </row>
    <row r="689" spans="1:1" s="36" customFormat="1">
      <c r="A689" s="40"/>
    </row>
    <row r="690" spans="1:1" s="36" customFormat="1">
      <c r="A690" s="40"/>
    </row>
    <row r="691" spans="1:1" s="36" customFormat="1">
      <c r="A691" s="40"/>
    </row>
    <row r="692" spans="1:1" s="36" customFormat="1">
      <c r="A692" s="40"/>
    </row>
    <row r="693" spans="1:1" s="36" customFormat="1">
      <c r="A693" s="40"/>
    </row>
    <row r="694" spans="1:1" s="36" customFormat="1">
      <c r="A694" s="40"/>
    </row>
    <row r="695" spans="1:1" s="36" customFormat="1">
      <c r="A695" s="40"/>
    </row>
    <row r="696" spans="1:1" s="36" customFormat="1">
      <c r="A696" s="40"/>
    </row>
    <row r="697" spans="1:1" s="36" customFormat="1">
      <c r="A697" s="40"/>
    </row>
    <row r="698" spans="1:1" s="36" customFormat="1">
      <c r="A698" s="40"/>
    </row>
    <row r="699" spans="1:1" s="36" customFormat="1">
      <c r="A699" s="40"/>
    </row>
    <row r="700" spans="1:1" s="36" customFormat="1">
      <c r="A700" s="40"/>
    </row>
    <row r="701" spans="1:1" s="36" customFormat="1">
      <c r="A701" s="40"/>
    </row>
    <row r="702" spans="1:1" s="36" customFormat="1">
      <c r="A702" s="40"/>
    </row>
    <row r="703" spans="1:1" s="36" customFormat="1">
      <c r="A703" s="40"/>
    </row>
    <row r="704" spans="1:1" s="36" customFormat="1">
      <c r="A704" s="40"/>
    </row>
    <row r="705" spans="1:1" s="36" customFormat="1">
      <c r="A705" s="40"/>
    </row>
    <row r="706" spans="1:1" s="36" customFormat="1">
      <c r="A706" s="40"/>
    </row>
    <row r="707" spans="1:1" s="36" customFormat="1">
      <c r="A707" s="40"/>
    </row>
    <row r="708" spans="1:1" s="36" customFormat="1">
      <c r="A708" s="40"/>
    </row>
    <row r="709" spans="1:1" s="36" customFormat="1">
      <c r="A709" s="40"/>
    </row>
    <row r="710" spans="1:1" s="36" customFormat="1">
      <c r="A710" s="40"/>
    </row>
    <row r="711" spans="1:1" s="36" customFormat="1">
      <c r="A711" s="40"/>
    </row>
    <row r="712" spans="1:1" s="36" customFormat="1">
      <c r="A712" s="40"/>
    </row>
    <row r="713" spans="1:1" s="36" customFormat="1">
      <c r="A713" s="40"/>
    </row>
    <row r="714" spans="1:1" s="36" customFormat="1">
      <c r="A714" s="40"/>
    </row>
    <row r="715" spans="1:1" s="36" customFormat="1">
      <c r="A715" s="40"/>
    </row>
    <row r="716" spans="1:1" s="36" customFormat="1">
      <c r="A716" s="40"/>
    </row>
    <row r="717" spans="1:1" s="36" customFormat="1">
      <c r="A717" s="40"/>
    </row>
    <row r="718" spans="1:1" s="36" customFormat="1">
      <c r="A718" s="40"/>
    </row>
    <row r="719" spans="1:1" s="36" customFormat="1">
      <c r="A719" s="40"/>
    </row>
    <row r="720" spans="1:1" s="36" customFormat="1">
      <c r="A720" s="40"/>
    </row>
    <row r="721" spans="1:1" s="36" customFormat="1">
      <c r="A721" s="40"/>
    </row>
    <row r="722" spans="1:1" s="36" customFormat="1">
      <c r="A722" s="40"/>
    </row>
    <row r="723" spans="1:1" s="36" customFormat="1">
      <c r="A723" s="40"/>
    </row>
    <row r="724" spans="1:1" s="36" customFormat="1">
      <c r="A724" s="40"/>
    </row>
    <row r="725" spans="1:1" s="36" customFormat="1">
      <c r="A725" s="40"/>
    </row>
    <row r="726" spans="1:1" s="36" customFormat="1">
      <c r="A726" s="40"/>
    </row>
    <row r="727" spans="1:1" s="36" customFormat="1">
      <c r="A727" s="40"/>
    </row>
    <row r="728" spans="1:1" s="36" customFormat="1">
      <c r="A728" s="40"/>
    </row>
    <row r="729" spans="1:1" s="36" customFormat="1">
      <c r="A729" s="40"/>
    </row>
    <row r="730" spans="1:1" s="36" customFormat="1">
      <c r="A730" s="40"/>
    </row>
    <row r="731" spans="1:1" s="36" customFormat="1">
      <c r="A731" s="40"/>
    </row>
    <row r="732" spans="1:1" s="36" customFormat="1">
      <c r="A732" s="40"/>
    </row>
    <row r="733" spans="1:1" s="36" customFormat="1">
      <c r="A733" s="40"/>
    </row>
    <row r="734" spans="1:1" s="36" customFormat="1">
      <c r="A734" s="40"/>
    </row>
    <row r="735" spans="1:1" s="36" customFormat="1">
      <c r="A735" s="40"/>
    </row>
    <row r="736" spans="1:1" s="36" customFormat="1">
      <c r="A736" s="40"/>
    </row>
    <row r="737" spans="1:1" s="36" customFormat="1">
      <c r="A737" s="40"/>
    </row>
    <row r="738" spans="1:1" s="36" customFormat="1">
      <c r="A738" s="40"/>
    </row>
    <row r="739" spans="1:1" s="36" customFormat="1">
      <c r="A739" s="40"/>
    </row>
    <row r="740" spans="1:1" s="36" customFormat="1">
      <c r="A740" s="40"/>
    </row>
    <row r="741" spans="1:1" s="36" customFormat="1">
      <c r="A741" s="40"/>
    </row>
    <row r="742" spans="1:1" s="36" customFormat="1">
      <c r="A742" s="40"/>
    </row>
    <row r="743" spans="1:1" s="36" customFormat="1">
      <c r="A743" s="40"/>
    </row>
    <row r="744" spans="1:1" s="36" customFormat="1">
      <c r="A744" s="40"/>
    </row>
    <row r="745" spans="1:1" s="36" customFormat="1">
      <c r="A745" s="40"/>
    </row>
    <row r="746" spans="1:1" s="36" customFormat="1">
      <c r="A746" s="40"/>
    </row>
    <row r="747" spans="1:1" s="36" customFormat="1">
      <c r="A747" s="40"/>
    </row>
    <row r="748" spans="1:1" s="36" customFormat="1">
      <c r="A748" s="40"/>
    </row>
    <row r="749" spans="1:1" s="36" customFormat="1">
      <c r="A749" s="40"/>
    </row>
    <row r="750" spans="1:1" s="36" customFormat="1">
      <c r="A750" s="40"/>
    </row>
    <row r="751" spans="1:1" s="36" customFormat="1">
      <c r="A751" s="40"/>
    </row>
    <row r="752" spans="1:1" s="36" customFormat="1">
      <c r="A752" s="40"/>
    </row>
    <row r="753" spans="1:1" s="36" customFormat="1">
      <c r="A753" s="40"/>
    </row>
    <row r="754" spans="1:1" s="36" customFormat="1">
      <c r="A754" s="40"/>
    </row>
    <row r="755" spans="1:1" s="36" customFormat="1">
      <c r="A755" s="40"/>
    </row>
    <row r="756" spans="1:1" s="36" customFormat="1">
      <c r="A756" s="40"/>
    </row>
    <row r="757" spans="1:1" s="36" customFormat="1">
      <c r="A757" s="40"/>
    </row>
    <row r="758" spans="1:1" s="36" customFormat="1">
      <c r="A758" s="40"/>
    </row>
    <row r="759" spans="1:1" s="36" customFormat="1">
      <c r="A759" s="40"/>
    </row>
    <row r="760" spans="1:1" s="36" customFormat="1">
      <c r="A760" s="40"/>
    </row>
    <row r="761" spans="1:1" s="36" customFormat="1">
      <c r="A761" s="40"/>
    </row>
    <row r="762" spans="1:1" s="36" customFormat="1">
      <c r="A762" s="40"/>
    </row>
    <row r="763" spans="1:1" s="36" customFormat="1">
      <c r="A763" s="40"/>
    </row>
    <row r="764" spans="1:1" s="36" customFormat="1">
      <c r="A764" s="40"/>
    </row>
    <row r="765" spans="1:1" s="36" customFormat="1">
      <c r="A765" s="40"/>
    </row>
    <row r="766" spans="1:1" s="36" customFormat="1">
      <c r="A766" s="40"/>
    </row>
    <row r="767" spans="1:1" s="36" customFormat="1">
      <c r="A767" s="40"/>
    </row>
    <row r="768" spans="1:1" s="36" customFormat="1">
      <c r="A768" s="40"/>
    </row>
    <row r="769" spans="1:1" s="36" customFormat="1">
      <c r="A769" s="40"/>
    </row>
    <row r="770" spans="1:1" s="36" customFormat="1">
      <c r="A770" s="40"/>
    </row>
    <row r="771" spans="1:1" s="36" customFormat="1">
      <c r="A771" s="40"/>
    </row>
    <row r="772" spans="1:1" s="36" customFormat="1">
      <c r="A772" s="40"/>
    </row>
    <row r="773" spans="1:1" s="36" customFormat="1">
      <c r="A773" s="40"/>
    </row>
    <row r="774" spans="1:1" s="36" customFormat="1">
      <c r="A774" s="40"/>
    </row>
    <row r="775" spans="1:1" s="36" customFormat="1">
      <c r="A775" s="40"/>
    </row>
    <row r="776" spans="1:1" s="36" customFormat="1">
      <c r="A776" s="40"/>
    </row>
    <row r="777" spans="1:1" s="36" customFormat="1">
      <c r="A777" s="40"/>
    </row>
    <row r="778" spans="1:1" s="36" customFormat="1">
      <c r="A778" s="40"/>
    </row>
    <row r="779" spans="1:1" s="36" customFormat="1">
      <c r="A779" s="40"/>
    </row>
    <row r="780" spans="1:1" s="36" customFormat="1">
      <c r="A780" s="40"/>
    </row>
    <row r="781" spans="1:1" s="36" customFormat="1">
      <c r="A781" s="40"/>
    </row>
    <row r="782" spans="1:1" s="36" customFormat="1">
      <c r="A782" s="40"/>
    </row>
    <row r="783" spans="1:1" s="36" customFormat="1">
      <c r="A783" s="40"/>
    </row>
    <row r="784" spans="1:1" s="36" customFormat="1">
      <c r="A784" s="40"/>
    </row>
    <row r="785" spans="1:1" s="36" customFormat="1">
      <c r="A785" s="40"/>
    </row>
    <row r="786" spans="1:1" s="36" customFormat="1">
      <c r="A786" s="40"/>
    </row>
    <row r="787" spans="1:1" s="36" customFormat="1">
      <c r="A787" s="40"/>
    </row>
    <row r="788" spans="1:1" s="36" customFormat="1">
      <c r="A788" s="40"/>
    </row>
    <row r="789" spans="1:1" s="36" customFormat="1">
      <c r="A789" s="40"/>
    </row>
    <row r="790" spans="1:1" s="36" customFormat="1">
      <c r="A790" s="40"/>
    </row>
    <row r="791" spans="1:1" s="36" customFormat="1">
      <c r="A791" s="40"/>
    </row>
    <row r="792" spans="1:1" s="36" customFormat="1">
      <c r="A792" s="40"/>
    </row>
    <row r="793" spans="1:1" s="36" customFormat="1">
      <c r="A793" s="40"/>
    </row>
    <row r="794" spans="1:1" s="36" customFormat="1">
      <c r="A794" s="40"/>
    </row>
    <row r="795" spans="1:1" s="36" customFormat="1">
      <c r="A795" s="40"/>
    </row>
    <row r="796" spans="1:1" s="36" customFormat="1">
      <c r="A796" s="40"/>
    </row>
    <row r="797" spans="1:1" s="36" customFormat="1">
      <c r="A797" s="40"/>
    </row>
    <row r="798" spans="1:1" s="36" customFormat="1">
      <c r="A798" s="40"/>
    </row>
    <row r="799" spans="1:1" s="36" customFormat="1">
      <c r="A799" s="40"/>
    </row>
    <row r="800" spans="1:1" s="36" customFormat="1">
      <c r="A800" s="40"/>
    </row>
    <row r="801" spans="1:1" s="36" customFormat="1">
      <c r="A801" s="40"/>
    </row>
    <row r="802" spans="1:1" s="36" customFormat="1">
      <c r="A802" s="40"/>
    </row>
    <row r="803" spans="1:1" s="36" customFormat="1">
      <c r="A803" s="40"/>
    </row>
    <row r="804" spans="1:1" s="36" customFormat="1">
      <c r="A804" s="40"/>
    </row>
    <row r="805" spans="1:1" s="36" customFormat="1">
      <c r="A805" s="40"/>
    </row>
    <row r="806" spans="1:1" s="36" customFormat="1">
      <c r="A806" s="40"/>
    </row>
    <row r="807" spans="1:1" s="36" customFormat="1">
      <c r="A807" s="40"/>
    </row>
    <row r="808" spans="1:1" s="36" customFormat="1">
      <c r="A808" s="40"/>
    </row>
    <row r="809" spans="1:1" s="36" customFormat="1">
      <c r="A809" s="40"/>
    </row>
    <row r="810" spans="1:1" s="36" customFormat="1">
      <c r="A810" s="40"/>
    </row>
    <row r="811" spans="1:1" s="36" customFormat="1">
      <c r="A811" s="40"/>
    </row>
    <row r="812" spans="1:1" s="36" customFormat="1">
      <c r="A812" s="40"/>
    </row>
    <row r="813" spans="1:1" s="36" customFormat="1">
      <c r="A813" s="40"/>
    </row>
    <row r="814" spans="1:1" s="36" customFormat="1">
      <c r="A814" s="40"/>
    </row>
    <row r="815" spans="1:1" s="36" customFormat="1">
      <c r="A815" s="40"/>
    </row>
    <row r="816" spans="1:1" s="36" customFormat="1">
      <c r="A816" s="40"/>
    </row>
    <row r="817" spans="1:1" s="36" customFormat="1">
      <c r="A817" s="40"/>
    </row>
    <row r="818" spans="1:1" s="36" customFormat="1">
      <c r="A818" s="40"/>
    </row>
    <row r="819" spans="1:1" s="36" customFormat="1">
      <c r="A819" s="40"/>
    </row>
    <row r="820" spans="1:1" s="36" customFormat="1">
      <c r="A820" s="40"/>
    </row>
    <row r="821" spans="1:1" s="36" customFormat="1">
      <c r="A821" s="40"/>
    </row>
    <row r="822" spans="1:1" s="36" customFormat="1">
      <c r="A822" s="40"/>
    </row>
    <row r="823" spans="1:1" s="36" customFormat="1">
      <c r="A823" s="40"/>
    </row>
    <row r="824" spans="1:1" s="36" customFormat="1">
      <c r="A824" s="40"/>
    </row>
    <row r="825" spans="1:1" s="36" customFormat="1">
      <c r="A825" s="40"/>
    </row>
    <row r="826" spans="1:1" s="36" customFormat="1">
      <c r="A826" s="40"/>
    </row>
    <row r="827" spans="1:1" s="36" customFormat="1">
      <c r="A827" s="40"/>
    </row>
    <row r="828" spans="1:1" s="36" customFormat="1">
      <c r="A828" s="40"/>
    </row>
    <row r="829" spans="1:1" s="36" customFormat="1">
      <c r="A829" s="40"/>
    </row>
    <row r="830" spans="1:1" s="36" customFormat="1">
      <c r="A830" s="40"/>
    </row>
    <row r="831" spans="1:1" s="36" customFormat="1">
      <c r="A831" s="40"/>
    </row>
    <row r="832" spans="1:1" s="36" customFormat="1">
      <c r="A832" s="40"/>
    </row>
    <row r="833" spans="1:1" s="36" customFormat="1">
      <c r="A833" s="40"/>
    </row>
    <row r="834" spans="1:1" s="36" customFormat="1">
      <c r="A834" s="40"/>
    </row>
    <row r="835" spans="1:1" s="36" customFormat="1">
      <c r="A835" s="40"/>
    </row>
    <row r="836" spans="1:1" s="36" customFormat="1">
      <c r="A836" s="40"/>
    </row>
    <row r="837" spans="1:1" s="36" customFormat="1">
      <c r="A837" s="40"/>
    </row>
    <row r="838" spans="1:1" s="36" customFormat="1">
      <c r="A838" s="40"/>
    </row>
    <row r="839" spans="1:1" s="36" customFormat="1">
      <c r="A839" s="40"/>
    </row>
    <row r="840" spans="1:1" s="36" customFormat="1">
      <c r="A840" s="40"/>
    </row>
    <row r="841" spans="1:1" s="36" customFormat="1">
      <c r="A841" s="40"/>
    </row>
    <row r="842" spans="1:1" s="36" customFormat="1">
      <c r="A842" s="40"/>
    </row>
    <row r="843" spans="1:1" s="36" customFormat="1">
      <c r="A843" s="40"/>
    </row>
    <row r="844" spans="1:1" s="36" customFormat="1">
      <c r="A844" s="40"/>
    </row>
    <row r="845" spans="1:1" s="36" customFormat="1">
      <c r="A845" s="40"/>
    </row>
    <row r="846" spans="1:1" s="36" customFormat="1">
      <c r="A846" s="40"/>
    </row>
    <row r="847" spans="1:1" s="36" customFormat="1">
      <c r="A847" s="40"/>
    </row>
    <row r="848" spans="1:1" s="36" customFormat="1">
      <c r="A848" s="40"/>
    </row>
    <row r="849" spans="1:1" s="36" customFormat="1">
      <c r="A849" s="40"/>
    </row>
    <row r="850" spans="1:1" s="36" customFormat="1">
      <c r="A850" s="40"/>
    </row>
    <row r="851" spans="1:1" s="36" customFormat="1">
      <c r="A851" s="40"/>
    </row>
    <row r="852" spans="1:1" s="36" customFormat="1">
      <c r="A852" s="40"/>
    </row>
    <row r="853" spans="1:1" s="36" customFormat="1">
      <c r="A853" s="40"/>
    </row>
    <row r="854" spans="1:1" s="36" customFormat="1">
      <c r="A854" s="40"/>
    </row>
    <row r="855" spans="1:1" s="36" customFormat="1">
      <c r="A855" s="40"/>
    </row>
    <row r="856" spans="1:1" s="36" customFormat="1">
      <c r="A856" s="40"/>
    </row>
    <row r="857" spans="1:1" s="36" customFormat="1">
      <c r="A857" s="40"/>
    </row>
    <row r="858" spans="1:1" s="36" customFormat="1">
      <c r="A858" s="40"/>
    </row>
    <row r="859" spans="1:1" s="36" customFormat="1">
      <c r="A859" s="40"/>
    </row>
    <row r="860" spans="1:1" s="36" customFormat="1">
      <c r="A860" s="40"/>
    </row>
    <row r="861" spans="1:1" s="36" customFormat="1">
      <c r="A861" s="40"/>
    </row>
    <row r="862" spans="1:1" s="36" customFormat="1">
      <c r="A862" s="40"/>
    </row>
  </sheetData>
  <mergeCells count="23">
    <mergeCell ref="A29:A31"/>
    <mergeCell ref="A1:F1"/>
    <mergeCell ref="C2:F2"/>
    <mergeCell ref="C4:F4"/>
    <mergeCell ref="A5:A7"/>
    <mergeCell ref="A8:A10"/>
    <mergeCell ref="A11:A13"/>
    <mergeCell ref="A14:A16"/>
    <mergeCell ref="A17:A19"/>
    <mergeCell ref="A20:A22"/>
    <mergeCell ref="A23:A25"/>
    <mergeCell ref="A26:A28"/>
    <mergeCell ref="A2:A4"/>
    <mergeCell ref="B2:B4"/>
    <mergeCell ref="A50:A52"/>
    <mergeCell ref="G53:G55"/>
    <mergeCell ref="A53:F53"/>
    <mergeCell ref="A32:A34"/>
    <mergeCell ref="A35:A37"/>
    <mergeCell ref="A38:A40"/>
    <mergeCell ref="A41:A43"/>
    <mergeCell ref="A44:A46"/>
    <mergeCell ref="A47:A49"/>
  </mergeCells>
  <pageMargins left="0.7" right="0.7" top="0.78740157499999996" bottom="0.78740157499999996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A6" sqref="A6"/>
    </sheetView>
  </sheetViews>
  <sheetFormatPr baseColWidth="10" defaultRowHeight="14.25"/>
  <cols>
    <col min="1" max="1" width="26.125" customWidth="1"/>
  </cols>
  <sheetData>
    <row r="1" spans="1:8" ht="30" customHeight="1">
      <c r="A1" s="1597" t="s">
        <v>1875</v>
      </c>
      <c r="B1" s="1597"/>
      <c r="C1" s="1597"/>
      <c r="D1" s="1597"/>
      <c r="E1" s="1597"/>
      <c r="F1" s="261"/>
      <c r="G1" s="261"/>
      <c r="H1" s="261"/>
    </row>
    <row r="2" spans="1:8">
      <c r="A2" s="649" t="s">
        <v>5</v>
      </c>
      <c r="B2" s="645">
        <v>2010</v>
      </c>
      <c r="C2" s="645">
        <v>2011</v>
      </c>
      <c r="D2" s="645">
        <v>2012</v>
      </c>
      <c r="E2" s="645">
        <v>2013</v>
      </c>
      <c r="F2" s="262"/>
      <c r="G2" s="262"/>
      <c r="H2" s="262"/>
    </row>
    <row r="3" spans="1:8">
      <c r="A3" s="268" t="s">
        <v>671</v>
      </c>
      <c r="B3" s="644">
        <v>833</v>
      </c>
      <c r="C3" s="644">
        <v>825</v>
      </c>
      <c r="D3" s="644">
        <v>898</v>
      </c>
      <c r="E3" s="644">
        <v>1150</v>
      </c>
      <c r="F3" s="263"/>
      <c r="G3" s="263"/>
      <c r="H3" s="263"/>
    </row>
    <row r="4" spans="1:8">
      <c r="A4" s="268" t="s">
        <v>672</v>
      </c>
      <c r="B4" s="644">
        <v>9132</v>
      </c>
      <c r="C4" s="644">
        <v>8175</v>
      </c>
      <c r="D4" s="644">
        <v>9033</v>
      </c>
      <c r="E4" s="644">
        <v>10882</v>
      </c>
      <c r="F4" s="263"/>
      <c r="G4" s="263"/>
      <c r="H4" s="263"/>
    </row>
    <row r="5" spans="1:8">
      <c r="A5" s="268" t="s">
        <v>673</v>
      </c>
      <c r="B5" s="644">
        <f>B4*72%</f>
        <v>6575.04</v>
      </c>
      <c r="C5" s="644">
        <f>C4*71%</f>
        <v>5804.25</v>
      </c>
      <c r="D5" s="644">
        <f>D4*64%</f>
        <v>5781.12</v>
      </c>
      <c r="E5" s="644">
        <f>E4*66%</f>
        <v>7182.12</v>
      </c>
      <c r="F5" s="263"/>
      <c r="G5" s="263"/>
      <c r="H5" s="263"/>
    </row>
    <row r="6" spans="1:8">
      <c r="A6" s="267" t="s">
        <v>1923</v>
      </c>
      <c r="B6" s="261"/>
      <c r="C6" s="261"/>
      <c r="D6" s="261"/>
      <c r="E6" s="261"/>
      <c r="F6" s="261"/>
      <c r="G6" s="261"/>
      <c r="H6" s="261"/>
    </row>
    <row r="12" spans="1:8">
      <c r="A12" s="650"/>
    </row>
  </sheetData>
  <mergeCells count="1">
    <mergeCell ref="A1:E1"/>
  </mergeCells>
  <pageMargins left="0.7" right="0.7" top="0.78740157499999996" bottom="0.78740157499999996" header="0.3" footer="0.3"/>
  <pageSetup paperSize="9" orientation="portrait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workbookViewId="0">
      <selection activeCell="A4" sqref="A4"/>
    </sheetView>
  </sheetViews>
  <sheetFormatPr baseColWidth="10" defaultRowHeight="14.25"/>
  <sheetData>
    <row r="1" spans="1:11" ht="30" customHeight="1">
      <c r="A1" s="1597" t="s">
        <v>1876</v>
      </c>
      <c r="B1" s="1597"/>
      <c r="C1" s="1597"/>
      <c r="D1" s="1597"/>
      <c r="E1" s="1597"/>
      <c r="F1" s="261"/>
      <c r="G1" s="261"/>
      <c r="H1" s="261"/>
      <c r="I1" s="261"/>
      <c r="J1" s="261"/>
      <c r="K1" s="261"/>
    </row>
    <row r="2" spans="1:11">
      <c r="A2" s="649" t="s">
        <v>5</v>
      </c>
      <c r="B2" s="645">
        <v>2010</v>
      </c>
      <c r="C2" s="645">
        <v>2011</v>
      </c>
      <c r="D2" s="645">
        <v>2012</v>
      </c>
      <c r="E2" s="645">
        <v>2013</v>
      </c>
      <c r="F2" s="262"/>
      <c r="G2" s="262"/>
      <c r="H2" s="262"/>
      <c r="I2" s="262"/>
      <c r="J2" s="262"/>
      <c r="K2" s="262"/>
    </row>
    <row r="3" spans="1:11">
      <c r="A3" s="268" t="s">
        <v>66</v>
      </c>
      <c r="B3" s="646">
        <v>6687</v>
      </c>
      <c r="C3" s="647">
        <v>6476</v>
      </c>
      <c r="D3" s="647">
        <v>6301</v>
      </c>
      <c r="E3" s="648">
        <v>5035</v>
      </c>
      <c r="F3" s="263"/>
      <c r="G3" s="263"/>
      <c r="H3" s="263"/>
      <c r="I3" s="263"/>
      <c r="J3" s="263"/>
      <c r="K3" s="263"/>
    </row>
    <row r="4" spans="1:11">
      <c r="A4" s="267" t="s">
        <v>1923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</row>
    <row r="10" spans="1:11">
      <c r="A10" s="650"/>
    </row>
  </sheetData>
  <mergeCells count="1">
    <mergeCell ref="A1:E1"/>
  </mergeCells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workbookViewId="0">
      <selection activeCell="A9" sqref="A9"/>
    </sheetView>
  </sheetViews>
  <sheetFormatPr baseColWidth="10" defaultRowHeight="14.25"/>
  <cols>
    <col min="1" max="1" width="13.375" customWidth="1"/>
  </cols>
  <sheetData>
    <row r="1" spans="1:15" s="261" customFormat="1" ht="45" customHeight="1">
      <c r="A1" s="1598" t="s">
        <v>1877</v>
      </c>
      <c r="B1" s="1598"/>
      <c r="C1" s="1598"/>
      <c r="D1" s="1598"/>
      <c r="E1" s="1598"/>
    </row>
    <row r="2" spans="1:15" s="261" customFormat="1" ht="12.75">
      <c r="A2" s="268"/>
      <c r="B2" s="645">
        <v>2010</v>
      </c>
      <c r="C2" s="645">
        <v>2011</v>
      </c>
      <c r="D2" s="645">
        <v>2012</v>
      </c>
      <c r="E2" s="645">
        <v>2013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15" s="261" customFormat="1" ht="12.75">
      <c r="A3" s="268" t="s">
        <v>675</v>
      </c>
      <c r="B3" s="644">
        <v>904</v>
      </c>
      <c r="C3" s="644">
        <v>683</v>
      </c>
      <c r="D3" s="644">
        <v>1044</v>
      </c>
      <c r="E3" s="644">
        <v>838</v>
      </c>
      <c r="F3" s="263"/>
      <c r="G3" s="263"/>
      <c r="H3" s="263"/>
      <c r="I3" s="263"/>
      <c r="J3" s="263"/>
      <c r="K3" s="263"/>
      <c r="L3" s="263"/>
      <c r="M3" s="263"/>
      <c r="N3" s="263"/>
      <c r="O3" s="263"/>
    </row>
    <row r="4" spans="1:15" s="261" customFormat="1" ht="12.75">
      <c r="A4" s="268" t="s">
        <v>676</v>
      </c>
      <c r="B4" s="651">
        <v>383</v>
      </c>
      <c r="C4" s="651">
        <v>414</v>
      </c>
      <c r="D4" s="651">
        <v>442</v>
      </c>
      <c r="E4" s="644">
        <v>541</v>
      </c>
      <c r="F4" s="264"/>
      <c r="G4" s="264"/>
      <c r="H4" s="264"/>
      <c r="I4" s="264"/>
      <c r="J4" s="264"/>
      <c r="K4" s="264"/>
      <c r="L4" s="264"/>
      <c r="M4" s="264"/>
      <c r="N4" s="264"/>
      <c r="O4" s="263"/>
    </row>
    <row r="5" spans="1:15" s="261" customFormat="1" ht="12.75">
      <c r="A5" s="268" t="s">
        <v>677</v>
      </c>
      <c r="B5" s="651">
        <v>1033</v>
      </c>
      <c r="C5" s="651">
        <v>1060</v>
      </c>
      <c r="D5" s="651">
        <v>1462</v>
      </c>
      <c r="E5" s="644">
        <v>1832</v>
      </c>
      <c r="F5" s="264"/>
      <c r="G5" s="264"/>
      <c r="H5" s="264"/>
      <c r="I5" s="264"/>
      <c r="J5" s="264"/>
      <c r="K5" s="264"/>
      <c r="L5" s="264"/>
      <c r="M5" s="264"/>
      <c r="N5" s="264"/>
      <c r="O5" s="263"/>
    </row>
    <row r="6" spans="1:15" s="261" customFormat="1" ht="12.75">
      <c r="A6" s="268" t="s">
        <v>678</v>
      </c>
      <c r="B6" s="651">
        <v>1596</v>
      </c>
      <c r="C6" s="651">
        <v>1587</v>
      </c>
      <c r="D6" s="651">
        <v>2007</v>
      </c>
      <c r="E6" s="644">
        <v>2551</v>
      </c>
      <c r="F6" s="264"/>
      <c r="G6" s="264"/>
      <c r="H6" s="264"/>
      <c r="I6" s="264"/>
      <c r="J6" s="264"/>
      <c r="K6" s="264"/>
      <c r="L6" s="264"/>
      <c r="M6" s="264"/>
      <c r="N6" s="264"/>
      <c r="O6" s="263"/>
    </row>
    <row r="7" spans="1:15" s="261" customFormat="1" ht="12.75">
      <c r="A7" s="268" t="s">
        <v>679</v>
      </c>
      <c r="B7" s="651">
        <v>1314</v>
      </c>
      <c r="C7" s="651">
        <v>1230</v>
      </c>
      <c r="D7" s="651">
        <v>1372</v>
      </c>
      <c r="E7" s="644">
        <v>1642</v>
      </c>
      <c r="F7" s="264"/>
      <c r="G7" s="264"/>
      <c r="H7" s="264"/>
      <c r="I7" s="264"/>
      <c r="J7" s="264"/>
      <c r="K7" s="264"/>
      <c r="L7" s="264"/>
      <c r="M7" s="264"/>
      <c r="N7" s="264"/>
      <c r="O7" s="263"/>
    </row>
    <row r="8" spans="1:15" s="261" customFormat="1" ht="12.75">
      <c r="A8" s="268" t="s">
        <v>680</v>
      </c>
      <c r="B8" s="644">
        <v>2201</v>
      </c>
      <c r="C8" s="644">
        <v>2047</v>
      </c>
      <c r="D8" s="644">
        <v>2082</v>
      </c>
      <c r="E8" s="644">
        <v>2179</v>
      </c>
      <c r="F8" s="263"/>
      <c r="G8" s="263"/>
      <c r="H8" s="263"/>
      <c r="I8" s="263"/>
      <c r="J8" s="263"/>
      <c r="K8" s="263"/>
      <c r="L8" s="263"/>
      <c r="M8" s="263"/>
      <c r="N8" s="263"/>
      <c r="O8" s="263"/>
    </row>
    <row r="9" spans="1:15">
      <c r="A9" s="267" t="s">
        <v>1923</v>
      </c>
      <c r="B9" s="261"/>
      <c r="C9" s="261"/>
      <c r="D9" s="261"/>
      <c r="E9" s="261"/>
      <c r="F9" s="261"/>
      <c r="G9" s="261"/>
      <c r="H9" s="261"/>
      <c r="I9" s="261"/>
      <c r="J9" s="261"/>
      <c r="K9" s="261"/>
    </row>
  </sheetData>
  <mergeCells count="1">
    <mergeCell ref="A1:E1"/>
  </mergeCells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>
      <selection activeCell="A10" sqref="A10"/>
    </sheetView>
  </sheetViews>
  <sheetFormatPr baseColWidth="10" defaultRowHeight="14.25"/>
  <cols>
    <col min="1" max="1" width="14" customWidth="1"/>
  </cols>
  <sheetData>
    <row r="1" spans="1:15" s="261" customFormat="1" ht="12.75">
      <c r="A1" s="1598" t="s">
        <v>1878</v>
      </c>
      <c r="B1" s="1598"/>
      <c r="C1" s="1598"/>
      <c r="D1" s="1598"/>
      <c r="E1" s="1598"/>
    </row>
    <row r="2" spans="1:15" s="261" customFormat="1" ht="45" customHeight="1">
      <c r="A2" s="1598"/>
      <c r="B2" s="1598"/>
      <c r="C2" s="1598"/>
      <c r="D2" s="1598"/>
      <c r="E2" s="1598"/>
    </row>
    <row r="3" spans="1:15" s="261" customFormat="1" ht="12.75">
      <c r="A3" s="268"/>
      <c r="B3" s="645">
        <v>2010</v>
      </c>
      <c r="C3" s="645">
        <v>2011</v>
      </c>
      <c r="D3" s="645">
        <v>2012</v>
      </c>
      <c r="E3" s="645">
        <v>2013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</row>
    <row r="4" spans="1:15" s="261" customFormat="1" ht="12.75">
      <c r="A4" s="268" t="s">
        <v>675</v>
      </c>
      <c r="B4" s="652">
        <v>525</v>
      </c>
      <c r="C4" s="652">
        <v>406</v>
      </c>
      <c r="D4" s="652">
        <v>750</v>
      </c>
      <c r="E4" s="652">
        <v>279</v>
      </c>
      <c r="F4" s="262"/>
      <c r="G4" s="262"/>
      <c r="H4" s="262"/>
      <c r="I4" s="262"/>
      <c r="J4" s="262"/>
      <c r="K4" s="262"/>
      <c r="L4" s="262"/>
      <c r="M4" s="262"/>
      <c r="N4" s="262"/>
      <c r="O4" s="262"/>
    </row>
    <row r="5" spans="1:15" s="261" customFormat="1" ht="12.75">
      <c r="A5" s="268" t="s">
        <v>676</v>
      </c>
      <c r="B5" s="653">
        <v>9</v>
      </c>
      <c r="C5" s="653">
        <v>14</v>
      </c>
      <c r="D5" s="653">
        <v>22</v>
      </c>
      <c r="E5" s="652">
        <v>23</v>
      </c>
      <c r="F5" s="265"/>
      <c r="G5" s="265"/>
      <c r="H5" s="265"/>
      <c r="I5" s="265"/>
      <c r="J5" s="265"/>
      <c r="K5" s="265"/>
      <c r="L5" s="265"/>
      <c r="M5" s="265"/>
      <c r="N5" s="265"/>
      <c r="O5" s="262"/>
    </row>
    <row r="6" spans="1:15" s="261" customFormat="1" ht="12.75">
      <c r="A6" s="268" t="s">
        <v>677</v>
      </c>
      <c r="B6" s="653">
        <v>46</v>
      </c>
      <c r="C6" s="653">
        <v>42</v>
      </c>
      <c r="D6" s="653">
        <v>48</v>
      </c>
      <c r="E6" s="652">
        <v>141</v>
      </c>
      <c r="F6" s="265"/>
      <c r="G6" s="265"/>
      <c r="H6" s="265"/>
      <c r="I6" s="265"/>
      <c r="J6" s="265"/>
      <c r="K6" s="265"/>
      <c r="L6" s="265"/>
      <c r="M6" s="265"/>
      <c r="N6" s="265"/>
      <c r="O6" s="262"/>
    </row>
    <row r="7" spans="1:15" s="261" customFormat="1" ht="12.75">
      <c r="A7" s="268" t="s">
        <v>678</v>
      </c>
      <c r="B7" s="653">
        <v>130</v>
      </c>
      <c r="C7" s="653">
        <v>120</v>
      </c>
      <c r="D7" s="653">
        <v>159</v>
      </c>
      <c r="E7" s="652">
        <v>427</v>
      </c>
      <c r="F7" s="265"/>
      <c r="G7" s="265"/>
      <c r="H7" s="265"/>
      <c r="I7" s="265"/>
      <c r="J7" s="265"/>
      <c r="K7" s="265"/>
      <c r="L7" s="265"/>
      <c r="M7" s="265"/>
      <c r="N7" s="265"/>
      <c r="O7" s="262"/>
    </row>
    <row r="8" spans="1:15" s="261" customFormat="1" ht="12.75">
      <c r="A8" s="268" t="s">
        <v>679</v>
      </c>
      <c r="B8" s="653">
        <v>234</v>
      </c>
      <c r="C8" s="653">
        <v>221</v>
      </c>
      <c r="D8" s="653">
        <v>211</v>
      </c>
      <c r="E8" s="652">
        <v>262</v>
      </c>
      <c r="F8" s="265"/>
      <c r="G8" s="265"/>
      <c r="H8" s="265"/>
      <c r="I8" s="265"/>
      <c r="J8" s="265"/>
      <c r="K8" s="265"/>
      <c r="L8" s="265"/>
      <c r="M8" s="265"/>
      <c r="N8" s="265"/>
      <c r="O8" s="262"/>
    </row>
    <row r="9" spans="1:15" s="261" customFormat="1" ht="12.75">
      <c r="A9" s="268" t="s">
        <v>680</v>
      </c>
      <c r="B9" s="652">
        <v>518</v>
      </c>
      <c r="C9" s="652">
        <v>608</v>
      </c>
      <c r="D9" s="652">
        <v>590</v>
      </c>
      <c r="E9" s="652">
        <v>647</v>
      </c>
      <c r="F9" s="262"/>
      <c r="G9" s="262"/>
      <c r="H9" s="262"/>
      <c r="I9" s="262"/>
      <c r="J9" s="262"/>
      <c r="K9" s="262"/>
      <c r="L9" s="262"/>
      <c r="M9" s="262"/>
      <c r="N9" s="262"/>
      <c r="O9" s="262"/>
    </row>
    <row r="10" spans="1:15" s="261" customFormat="1" ht="12.75">
      <c r="A10" s="267" t="s">
        <v>1923</v>
      </c>
    </row>
  </sheetData>
  <mergeCells count="1">
    <mergeCell ref="A1:E2"/>
  </mergeCells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"/>
  <sheetViews>
    <sheetView workbookViewId="0">
      <selection activeCell="B34" sqref="B34"/>
    </sheetView>
  </sheetViews>
  <sheetFormatPr baseColWidth="10" defaultRowHeight="14.25"/>
  <sheetData>
    <row r="1" spans="1:15" s="261" customFormat="1" ht="45" customHeight="1">
      <c r="A1" s="1598" t="s">
        <v>1874</v>
      </c>
      <c r="B1" s="1598"/>
      <c r="C1" s="1598"/>
      <c r="D1" s="1598"/>
      <c r="E1" s="1598"/>
    </row>
    <row r="2" spans="1:15" s="261" customFormat="1" ht="12.75">
      <c r="A2" s="268"/>
      <c r="B2" s="645">
        <v>2010</v>
      </c>
      <c r="C2" s="645">
        <v>2011</v>
      </c>
      <c r="D2" s="645">
        <v>2012</v>
      </c>
      <c r="E2" s="645">
        <v>2013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15" s="261" customFormat="1" ht="12.75">
      <c r="A3" s="268" t="s">
        <v>674</v>
      </c>
      <c r="B3" s="644">
        <v>833</v>
      </c>
      <c r="C3" s="644">
        <v>825</v>
      </c>
      <c r="D3" s="644">
        <v>898</v>
      </c>
      <c r="E3" s="644">
        <v>1150</v>
      </c>
      <c r="F3" s="263"/>
      <c r="G3" s="263"/>
      <c r="H3" s="263"/>
      <c r="I3" s="263"/>
      <c r="J3" s="263"/>
      <c r="K3" s="263"/>
      <c r="L3" s="263"/>
      <c r="M3" s="263"/>
      <c r="N3" s="263"/>
      <c r="O3" s="263"/>
    </row>
    <row r="4" spans="1:15" s="261" customFormat="1" ht="12.75">
      <c r="A4" s="267" t="s">
        <v>1923</v>
      </c>
    </row>
    <row r="5" spans="1:15" s="261" customFormat="1" ht="12.75"/>
  </sheetData>
  <mergeCells count="1">
    <mergeCell ref="A1:E1"/>
  </mergeCells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workbookViewId="0">
      <selection activeCell="A9" sqref="A9"/>
    </sheetView>
  </sheetViews>
  <sheetFormatPr baseColWidth="10" defaultRowHeight="14.25"/>
  <cols>
    <col min="1" max="1" width="12.375" customWidth="1"/>
  </cols>
  <sheetData>
    <row r="1" spans="1:15" s="261" customFormat="1" ht="62.25" customHeight="1">
      <c r="A1" s="1597" t="s">
        <v>1873</v>
      </c>
      <c r="B1" s="1597"/>
      <c r="C1" s="1597"/>
      <c r="D1" s="1597"/>
      <c r="E1" s="1597"/>
    </row>
    <row r="2" spans="1:15" s="261" customFormat="1" ht="12.75">
      <c r="A2" s="268"/>
      <c r="B2" s="645">
        <v>2010</v>
      </c>
      <c r="C2" s="645">
        <v>2011</v>
      </c>
      <c r="D2" s="645">
        <v>2012</v>
      </c>
      <c r="E2" s="645">
        <v>2013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15" s="261" customFormat="1" ht="12.75">
      <c r="A3" s="268" t="s">
        <v>675</v>
      </c>
      <c r="B3" s="644">
        <v>110</v>
      </c>
      <c r="C3" s="644">
        <v>43</v>
      </c>
      <c r="D3" s="644">
        <v>61</v>
      </c>
      <c r="E3" s="644">
        <v>116</v>
      </c>
      <c r="F3" s="263"/>
      <c r="G3" s="263"/>
      <c r="H3" s="263"/>
      <c r="I3" s="263"/>
      <c r="J3" s="263"/>
      <c r="K3" s="263"/>
      <c r="L3" s="263"/>
      <c r="M3" s="263"/>
      <c r="N3" s="263"/>
      <c r="O3" s="263"/>
    </row>
    <row r="4" spans="1:15" s="261" customFormat="1" ht="12.75">
      <c r="A4" s="268" t="s">
        <v>676</v>
      </c>
      <c r="B4" s="651">
        <v>29</v>
      </c>
      <c r="C4" s="651">
        <v>42</v>
      </c>
      <c r="D4" s="651">
        <v>60</v>
      </c>
      <c r="E4" s="644">
        <v>49</v>
      </c>
      <c r="F4" s="264"/>
      <c r="G4" s="264"/>
      <c r="H4" s="264"/>
      <c r="I4" s="264"/>
      <c r="J4" s="264"/>
      <c r="K4" s="264"/>
      <c r="L4" s="264"/>
      <c r="M4" s="264"/>
      <c r="N4" s="264"/>
      <c r="O4" s="263"/>
    </row>
    <row r="5" spans="1:15" s="261" customFormat="1" ht="12.75">
      <c r="A5" s="268" t="s">
        <v>677</v>
      </c>
      <c r="B5" s="651">
        <v>92</v>
      </c>
      <c r="C5" s="651">
        <v>97</v>
      </c>
      <c r="D5" s="651">
        <v>121</v>
      </c>
      <c r="E5" s="644">
        <v>121</v>
      </c>
      <c r="F5" s="264"/>
      <c r="G5" s="264"/>
      <c r="H5" s="264"/>
      <c r="I5" s="264"/>
      <c r="J5" s="264"/>
      <c r="K5" s="264"/>
      <c r="L5" s="264"/>
      <c r="M5" s="264"/>
      <c r="N5" s="264"/>
      <c r="O5" s="263"/>
    </row>
    <row r="6" spans="1:15" s="261" customFormat="1" ht="12.75">
      <c r="A6" s="268" t="s">
        <v>678</v>
      </c>
      <c r="B6" s="651">
        <v>210</v>
      </c>
      <c r="C6" s="651">
        <v>277</v>
      </c>
      <c r="D6" s="651">
        <v>297</v>
      </c>
      <c r="E6" s="644">
        <v>394</v>
      </c>
      <c r="F6" s="264"/>
      <c r="G6" s="264"/>
      <c r="H6" s="264"/>
      <c r="I6" s="264"/>
      <c r="J6" s="264"/>
      <c r="K6" s="264"/>
      <c r="L6" s="264"/>
      <c r="M6" s="264"/>
      <c r="N6" s="264"/>
      <c r="O6" s="263"/>
    </row>
    <row r="7" spans="1:15" s="261" customFormat="1" ht="12.75">
      <c r="A7" s="268" t="s">
        <v>679</v>
      </c>
      <c r="B7" s="651">
        <v>112</v>
      </c>
      <c r="C7" s="651">
        <v>125</v>
      </c>
      <c r="D7" s="651">
        <v>149</v>
      </c>
      <c r="E7" s="644">
        <v>180</v>
      </c>
      <c r="F7" s="264"/>
      <c r="G7" s="264"/>
      <c r="H7" s="264"/>
      <c r="I7" s="264"/>
      <c r="J7" s="264"/>
      <c r="K7" s="264"/>
      <c r="L7" s="264"/>
      <c r="M7" s="264"/>
      <c r="N7" s="264"/>
      <c r="O7" s="263"/>
    </row>
    <row r="8" spans="1:15" s="261" customFormat="1" ht="12.75">
      <c r="A8" s="268" t="s">
        <v>680</v>
      </c>
      <c r="B8" s="644">
        <v>144</v>
      </c>
      <c r="C8" s="644">
        <v>101</v>
      </c>
      <c r="D8" s="644">
        <v>114</v>
      </c>
      <c r="E8" s="644">
        <v>126</v>
      </c>
      <c r="F8" s="263"/>
      <c r="G8" s="263"/>
      <c r="H8" s="263"/>
      <c r="I8" s="263"/>
      <c r="J8" s="263"/>
      <c r="K8" s="263"/>
      <c r="L8" s="263"/>
      <c r="M8" s="263"/>
      <c r="N8" s="263"/>
      <c r="O8" s="263"/>
    </row>
    <row r="9" spans="1:15" s="261" customFormat="1" ht="12.75">
      <c r="A9" s="267" t="s">
        <v>1923</v>
      </c>
    </row>
  </sheetData>
  <mergeCells count="1">
    <mergeCell ref="A1:E1"/>
  </mergeCells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>
      <selection activeCell="A9" sqref="A9"/>
    </sheetView>
  </sheetViews>
  <sheetFormatPr baseColWidth="10" defaultRowHeight="14.25"/>
  <cols>
    <col min="1" max="1" width="15.375" customWidth="1"/>
  </cols>
  <sheetData>
    <row r="1" spans="1:15" s="261" customFormat="1" ht="45" customHeight="1">
      <c r="A1" s="1598" t="s">
        <v>1872</v>
      </c>
      <c r="B1" s="1598"/>
      <c r="C1" s="1598"/>
      <c r="D1" s="1598"/>
      <c r="E1" s="1598"/>
    </row>
    <row r="2" spans="1:15" s="261" customFormat="1" ht="12.75">
      <c r="A2" s="268"/>
      <c r="B2" s="645">
        <v>2010</v>
      </c>
      <c r="C2" s="645">
        <v>2011</v>
      </c>
      <c r="D2" s="645">
        <v>2012</v>
      </c>
      <c r="E2" s="645">
        <v>2013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15" s="261" customFormat="1" ht="12.75">
      <c r="A3" s="268" t="s">
        <v>675</v>
      </c>
      <c r="B3" s="644">
        <v>3</v>
      </c>
      <c r="C3" s="644">
        <v>3</v>
      </c>
      <c r="D3" s="965" t="s">
        <v>67</v>
      </c>
      <c r="E3" s="644">
        <v>12</v>
      </c>
      <c r="F3" s="263"/>
      <c r="G3" s="263"/>
      <c r="H3" s="263"/>
      <c r="I3" s="263"/>
      <c r="J3" s="263"/>
      <c r="K3" s="263"/>
      <c r="L3" s="263"/>
      <c r="M3" s="263"/>
      <c r="N3" s="263"/>
      <c r="O3" s="263"/>
    </row>
    <row r="4" spans="1:15" s="261" customFormat="1" ht="12.75">
      <c r="A4" s="268" t="s">
        <v>676</v>
      </c>
      <c r="B4" s="651">
        <v>11</v>
      </c>
      <c r="C4" s="651">
        <v>16</v>
      </c>
      <c r="D4" s="651">
        <v>8</v>
      </c>
      <c r="E4" s="644">
        <v>12</v>
      </c>
      <c r="F4" s="264"/>
      <c r="G4" s="264"/>
      <c r="H4" s="264"/>
      <c r="I4" s="264"/>
      <c r="J4" s="264"/>
      <c r="K4" s="264"/>
      <c r="L4" s="264"/>
      <c r="M4" s="264"/>
      <c r="N4" s="264"/>
      <c r="O4" s="263"/>
    </row>
    <row r="5" spans="1:15" s="261" customFormat="1" ht="12.75">
      <c r="A5" s="268" t="s">
        <v>677</v>
      </c>
      <c r="B5" s="651">
        <v>69</v>
      </c>
      <c r="C5" s="651">
        <v>46</v>
      </c>
      <c r="D5" s="651">
        <v>86</v>
      </c>
      <c r="E5" s="644">
        <v>57</v>
      </c>
      <c r="F5" s="264"/>
      <c r="G5" s="264"/>
      <c r="H5" s="264"/>
      <c r="I5" s="264"/>
      <c r="J5" s="264"/>
      <c r="K5" s="264"/>
      <c r="L5" s="264"/>
      <c r="M5" s="264"/>
      <c r="N5" s="264"/>
      <c r="O5" s="263"/>
    </row>
    <row r="6" spans="1:15" s="261" customFormat="1" ht="12.75">
      <c r="A6" s="268" t="s">
        <v>678</v>
      </c>
      <c r="B6" s="651">
        <v>148</v>
      </c>
      <c r="C6" s="651">
        <v>107</v>
      </c>
      <c r="D6" s="651">
        <v>131</v>
      </c>
      <c r="E6" s="644">
        <v>71</v>
      </c>
      <c r="F6" s="264"/>
      <c r="G6" s="264"/>
      <c r="H6" s="264"/>
      <c r="I6" s="264"/>
      <c r="J6" s="264"/>
      <c r="K6" s="264"/>
      <c r="L6" s="264"/>
      <c r="M6" s="264"/>
      <c r="N6" s="264"/>
      <c r="O6" s="263"/>
    </row>
    <row r="7" spans="1:15" s="261" customFormat="1" ht="12.75">
      <c r="A7" s="268" t="s">
        <v>679</v>
      </c>
      <c r="B7" s="651">
        <v>230</v>
      </c>
      <c r="C7" s="651">
        <v>168</v>
      </c>
      <c r="D7" s="651">
        <v>166</v>
      </c>
      <c r="E7" s="644">
        <v>155</v>
      </c>
      <c r="F7" s="264"/>
      <c r="G7" s="264"/>
      <c r="H7" s="264"/>
      <c r="I7" s="264"/>
      <c r="J7" s="264"/>
      <c r="K7" s="264"/>
      <c r="L7" s="264"/>
      <c r="M7" s="264"/>
      <c r="N7" s="264"/>
      <c r="O7" s="263"/>
    </row>
    <row r="8" spans="1:15" s="261" customFormat="1" ht="12.75">
      <c r="A8" s="268" t="s">
        <v>680</v>
      </c>
      <c r="B8" s="644">
        <v>1001</v>
      </c>
      <c r="C8" s="644">
        <v>841</v>
      </c>
      <c r="D8" s="644">
        <v>919</v>
      </c>
      <c r="E8" s="644">
        <v>918</v>
      </c>
      <c r="F8" s="263"/>
      <c r="G8" s="263"/>
      <c r="H8" s="263"/>
      <c r="I8" s="263"/>
      <c r="J8" s="263"/>
      <c r="K8" s="263"/>
      <c r="L8" s="263"/>
      <c r="M8" s="263"/>
      <c r="N8" s="263"/>
      <c r="O8" s="263"/>
    </row>
    <row r="9" spans="1:15">
      <c r="A9" s="267" t="s">
        <v>1923</v>
      </c>
    </row>
    <row r="10" spans="1:15">
      <c r="A10" s="150" t="s">
        <v>1913</v>
      </c>
    </row>
  </sheetData>
  <mergeCells count="1">
    <mergeCell ref="A1:E1"/>
  </mergeCells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workbookViewId="0">
      <selection activeCell="A9" sqref="A9"/>
    </sheetView>
  </sheetViews>
  <sheetFormatPr baseColWidth="10" defaultRowHeight="14.25"/>
  <cols>
    <col min="1" max="1" width="14.25" customWidth="1"/>
  </cols>
  <sheetData>
    <row r="1" spans="1:15" s="261" customFormat="1" ht="45" customHeight="1">
      <c r="A1" s="1597" t="s">
        <v>1871</v>
      </c>
      <c r="B1" s="1597"/>
      <c r="C1" s="1597"/>
      <c r="D1" s="1597"/>
      <c r="E1" s="1597"/>
    </row>
    <row r="2" spans="1:15" s="261" customFormat="1" ht="12.75">
      <c r="A2" s="268"/>
      <c r="B2" s="645">
        <v>2010</v>
      </c>
      <c r="C2" s="645">
        <v>2011</v>
      </c>
      <c r="D2" s="645">
        <v>2012</v>
      </c>
      <c r="E2" s="645">
        <v>2013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15" s="261" customFormat="1" ht="12.75">
      <c r="A3" s="268" t="s">
        <v>675</v>
      </c>
      <c r="B3" s="644">
        <v>216</v>
      </c>
      <c r="C3" s="644">
        <v>171</v>
      </c>
      <c r="D3" s="644">
        <v>128</v>
      </c>
      <c r="E3" s="644">
        <v>274</v>
      </c>
      <c r="F3" s="263"/>
      <c r="G3" s="263"/>
      <c r="H3" s="263"/>
      <c r="I3" s="263"/>
      <c r="J3" s="263"/>
      <c r="K3" s="263"/>
      <c r="L3" s="263"/>
      <c r="M3" s="263"/>
      <c r="N3" s="263"/>
      <c r="O3" s="263"/>
    </row>
    <row r="4" spans="1:15" s="261" customFormat="1" ht="12.75">
      <c r="A4" s="268" t="s">
        <v>676</v>
      </c>
      <c r="B4" s="651">
        <v>237</v>
      </c>
      <c r="C4" s="651">
        <v>224</v>
      </c>
      <c r="D4" s="651">
        <v>255</v>
      </c>
      <c r="E4" s="644">
        <v>319</v>
      </c>
      <c r="F4" s="264"/>
      <c r="G4" s="264"/>
      <c r="H4" s="264"/>
      <c r="I4" s="264"/>
      <c r="J4" s="264"/>
      <c r="K4" s="264"/>
      <c r="L4" s="264"/>
      <c r="M4" s="264"/>
      <c r="N4" s="264"/>
      <c r="O4" s="263"/>
    </row>
    <row r="5" spans="1:15" s="261" customFormat="1" ht="12.75">
      <c r="A5" s="268" t="s">
        <v>677</v>
      </c>
      <c r="B5" s="651">
        <v>642</v>
      </c>
      <c r="C5" s="651">
        <v>653</v>
      </c>
      <c r="D5" s="651">
        <v>899</v>
      </c>
      <c r="E5" s="644">
        <v>964</v>
      </c>
      <c r="F5" s="264"/>
      <c r="G5" s="264"/>
      <c r="H5" s="264"/>
      <c r="I5" s="264"/>
      <c r="J5" s="264"/>
      <c r="K5" s="264"/>
      <c r="L5" s="264"/>
      <c r="M5" s="264"/>
      <c r="N5" s="264"/>
      <c r="O5" s="263"/>
    </row>
    <row r="6" spans="1:15" s="261" customFormat="1" ht="12.75">
      <c r="A6" s="268" t="s">
        <v>678</v>
      </c>
      <c r="B6" s="651">
        <v>725</v>
      </c>
      <c r="C6" s="651">
        <v>750</v>
      </c>
      <c r="D6" s="651">
        <v>841</v>
      </c>
      <c r="E6" s="644">
        <v>884</v>
      </c>
      <c r="F6" s="264"/>
      <c r="G6" s="264"/>
      <c r="H6" s="264"/>
      <c r="I6" s="264"/>
      <c r="J6" s="264"/>
      <c r="K6" s="264"/>
      <c r="L6" s="264"/>
      <c r="M6" s="264"/>
      <c r="N6" s="264"/>
      <c r="O6" s="263"/>
    </row>
    <row r="7" spans="1:15" s="261" customFormat="1" ht="12.75">
      <c r="A7" s="268" t="s">
        <v>679</v>
      </c>
      <c r="B7" s="651">
        <v>476</v>
      </c>
      <c r="C7" s="651">
        <v>444</v>
      </c>
      <c r="D7" s="651">
        <v>460</v>
      </c>
      <c r="E7" s="644">
        <v>520</v>
      </c>
      <c r="F7" s="264"/>
      <c r="G7" s="264"/>
      <c r="H7" s="264"/>
      <c r="I7" s="264"/>
      <c r="J7" s="264"/>
      <c r="K7" s="264"/>
      <c r="L7" s="264"/>
      <c r="M7" s="264"/>
      <c r="N7" s="264"/>
      <c r="O7" s="263"/>
    </row>
    <row r="8" spans="1:15" s="261" customFormat="1" ht="12.75">
      <c r="A8" s="268" t="s">
        <v>680</v>
      </c>
      <c r="B8" s="644">
        <v>352</v>
      </c>
      <c r="C8" s="644">
        <v>312</v>
      </c>
      <c r="D8" s="644">
        <v>278</v>
      </c>
      <c r="E8" s="644">
        <v>312</v>
      </c>
      <c r="F8" s="263"/>
      <c r="G8" s="263"/>
      <c r="H8" s="263"/>
      <c r="I8" s="263"/>
      <c r="J8" s="263"/>
      <c r="K8" s="263"/>
      <c r="L8" s="263"/>
      <c r="M8" s="263"/>
      <c r="N8" s="263"/>
      <c r="O8" s="263"/>
    </row>
    <row r="9" spans="1:15" s="261" customFormat="1" ht="12.75">
      <c r="A9" s="267" t="s">
        <v>1923</v>
      </c>
    </row>
  </sheetData>
  <mergeCells count="1">
    <mergeCell ref="A1:E1"/>
  </mergeCells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>
      <selection activeCell="A9" sqref="A9"/>
    </sheetView>
  </sheetViews>
  <sheetFormatPr baseColWidth="10" defaultRowHeight="14.25"/>
  <cols>
    <col min="1" max="1" width="13.375" customWidth="1"/>
  </cols>
  <sheetData>
    <row r="1" spans="1:15" s="261" customFormat="1" ht="58.5" customHeight="1">
      <c r="A1" s="1598" t="s">
        <v>1879</v>
      </c>
      <c r="B1" s="1598"/>
      <c r="C1" s="1598"/>
      <c r="D1" s="1598"/>
      <c r="E1" s="1598"/>
    </row>
    <row r="2" spans="1:15" s="261" customFormat="1" ht="12.75">
      <c r="A2" s="268"/>
      <c r="B2" s="681">
        <v>2010</v>
      </c>
      <c r="C2" s="681">
        <v>2011</v>
      </c>
      <c r="D2" s="681">
        <v>2012</v>
      </c>
      <c r="E2" s="681">
        <v>2013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15" s="261" customFormat="1" ht="12.75">
      <c r="A3" s="268" t="s">
        <v>675</v>
      </c>
      <c r="B3" s="652">
        <v>15</v>
      </c>
      <c r="C3" s="652">
        <v>20</v>
      </c>
      <c r="D3" s="652">
        <v>30</v>
      </c>
      <c r="E3" s="652">
        <v>21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</row>
    <row r="4" spans="1:15" s="261" customFormat="1" ht="12.75">
      <c r="A4" s="268" t="s">
        <v>676</v>
      </c>
      <c r="B4" s="653">
        <v>51</v>
      </c>
      <c r="C4" s="653">
        <v>54</v>
      </c>
      <c r="D4" s="653">
        <v>21</v>
      </c>
      <c r="E4" s="652">
        <v>26</v>
      </c>
      <c r="F4" s="265"/>
      <c r="G4" s="265"/>
      <c r="H4" s="265"/>
      <c r="I4" s="265"/>
      <c r="J4" s="265"/>
      <c r="K4" s="265"/>
      <c r="L4" s="265"/>
      <c r="M4" s="265"/>
      <c r="N4" s="265"/>
      <c r="O4" s="262"/>
    </row>
    <row r="5" spans="1:15" s="261" customFormat="1" ht="12.75">
      <c r="A5" s="268" t="s">
        <v>677</v>
      </c>
      <c r="B5" s="653">
        <v>30</v>
      </c>
      <c r="C5" s="653">
        <v>30</v>
      </c>
      <c r="D5" s="653">
        <v>25</v>
      </c>
      <c r="E5" s="652">
        <v>21</v>
      </c>
      <c r="F5" s="265"/>
      <c r="G5" s="265"/>
      <c r="H5" s="265"/>
      <c r="I5" s="265"/>
      <c r="J5" s="265"/>
      <c r="K5" s="265"/>
      <c r="L5" s="265"/>
      <c r="M5" s="265"/>
      <c r="N5" s="265"/>
      <c r="O5" s="262"/>
    </row>
    <row r="6" spans="1:15" s="261" customFormat="1" ht="12.75">
      <c r="A6" s="268" t="s">
        <v>678</v>
      </c>
      <c r="B6" s="653">
        <v>55</v>
      </c>
      <c r="C6" s="653">
        <v>28</v>
      </c>
      <c r="D6" s="653">
        <v>34</v>
      </c>
      <c r="E6" s="652">
        <v>33</v>
      </c>
      <c r="F6" s="265"/>
      <c r="G6" s="265"/>
      <c r="H6" s="265"/>
      <c r="I6" s="265"/>
      <c r="J6" s="265"/>
      <c r="K6" s="265"/>
      <c r="L6" s="265"/>
      <c r="M6" s="265"/>
      <c r="N6" s="265"/>
      <c r="O6" s="262"/>
    </row>
    <row r="7" spans="1:15" s="261" customFormat="1" ht="12.75">
      <c r="A7" s="268" t="s">
        <v>679</v>
      </c>
      <c r="B7" s="653">
        <v>25</v>
      </c>
      <c r="C7" s="653">
        <v>25</v>
      </c>
      <c r="D7" s="653">
        <v>13</v>
      </c>
      <c r="E7" s="652">
        <v>19</v>
      </c>
      <c r="F7" s="265"/>
      <c r="G7" s="265"/>
      <c r="H7" s="265"/>
      <c r="I7" s="265"/>
      <c r="J7" s="265"/>
      <c r="K7" s="265"/>
      <c r="L7" s="265"/>
      <c r="M7" s="265"/>
      <c r="N7" s="265"/>
      <c r="O7" s="262"/>
    </row>
    <row r="8" spans="1:15" s="261" customFormat="1" ht="12.75">
      <c r="A8" s="268" t="s">
        <v>680</v>
      </c>
      <c r="B8" s="966" t="s">
        <v>67</v>
      </c>
      <c r="C8" s="966" t="s">
        <v>67</v>
      </c>
      <c r="D8" s="966" t="s">
        <v>67</v>
      </c>
      <c r="E8" s="652">
        <v>0</v>
      </c>
      <c r="F8" s="262"/>
      <c r="G8" s="262"/>
      <c r="H8" s="262"/>
      <c r="I8" s="262"/>
      <c r="J8" s="262"/>
      <c r="K8" s="262"/>
      <c r="L8" s="262"/>
      <c r="M8" s="262"/>
      <c r="N8" s="262"/>
      <c r="O8" s="262"/>
    </row>
    <row r="9" spans="1:15">
      <c r="A9" s="267" t="s">
        <v>1923</v>
      </c>
    </row>
    <row r="10" spans="1:15">
      <c r="A10" s="150" t="s">
        <v>1913</v>
      </c>
    </row>
  </sheetData>
  <mergeCells count="1">
    <mergeCell ref="A1:E1"/>
  </mergeCells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"/>
  <sheetViews>
    <sheetView workbookViewId="0">
      <selection activeCell="A6" sqref="A6"/>
    </sheetView>
  </sheetViews>
  <sheetFormatPr baseColWidth="10" defaultRowHeight="14.25"/>
  <cols>
    <col min="1" max="1" width="20.125" customWidth="1"/>
  </cols>
  <sheetData>
    <row r="1" spans="1:15" s="261" customFormat="1" ht="45" customHeight="1">
      <c r="A1" s="1599" t="s">
        <v>1870</v>
      </c>
      <c r="B1" s="1599"/>
      <c r="C1" s="1599"/>
      <c r="D1" s="1599"/>
      <c r="E1" s="1599"/>
    </row>
    <row r="2" spans="1:15" s="261" customFormat="1" ht="12.75">
      <c r="A2" s="268"/>
      <c r="B2" s="268">
        <v>2010</v>
      </c>
      <c r="C2" s="268">
        <v>2011</v>
      </c>
      <c r="D2" s="268">
        <v>2012</v>
      </c>
      <c r="E2" s="268">
        <v>2013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15" s="261" customFormat="1" ht="38.25" customHeight="1">
      <c r="A3" s="949" t="s">
        <v>681</v>
      </c>
      <c r="B3" s="948">
        <v>27</v>
      </c>
      <c r="C3" s="948">
        <v>24</v>
      </c>
      <c r="D3" s="948">
        <v>17</v>
      </c>
      <c r="E3" s="948">
        <v>13</v>
      </c>
      <c r="F3" s="266"/>
      <c r="G3" s="266"/>
      <c r="H3" s="266"/>
      <c r="I3" s="266"/>
      <c r="J3" s="266"/>
      <c r="K3" s="266"/>
      <c r="L3" s="266"/>
      <c r="M3" s="266"/>
      <c r="N3" s="266"/>
      <c r="O3" s="266"/>
    </row>
    <row r="4" spans="1:15" s="261" customFormat="1" ht="38.25" customHeight="1">
      <c r="A4" s="950" t="s">
        <v>682</v>
      </c>
      <c r="B4" s="948">
        <v>44</v>
      </c>
      <c r="C4" s="948">
        <v>58</v>
      </c>
      <c r="D4" s="948">
        <v>16</v>
      </c>
      <c r="E4" s="948">
        <v>12</v>
      </c>
      <c r="F4" s="266"/>
      <c r="G4" s="266"/>
      <c r="H4" s="266"/>
      <c r="I4" s="266"/>
      <c r="J4" s="266"/>
      <c r="K4" s="266"/>
      <c r="L4" s="266"/>
      <c r="M4" s="266"/>
      <c r="N4" s="266"/>
      <c r="O4" s="266"/>
    </row>
    <row r="5" spans="1:15" s="261" customFormat="1" ht="38.25" customHeight="1">
      <c r="A5" s="949" t="s">
        <v>683</v>
      </c>
      <c r="B5" s="948">
        <v>0</v>
      </c>
      <c r="C5" s="948">
        <v>0</v>
      </c>
      <c r="D5" s="948">
        <v>0</v>
      </c>
      <c r="E5" s="948">
        <v>7</v>
      </c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15">
      <c r="A6" s="267" t="s">
        <v>1923</v>
      </c>
    </row>
  </sheetData>
  <mergeCells count="1">
    <mergeCell ref="A1:E1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topLeftCell="A16" workbookViewId="0">
      <selection activeCell="A55" sqref="A55:F55"/>
    </sheetView>
  </sheetViews>
  <sheetFormatPr baseColWidth="10" defaultColWidth="10.125" defaultRowHeight="14.25"/>
  <cols>
    <col min="1" max="1" width="7.625" style="17" customWidth="1"/>
    <col min="2" max="2" width="27.75" style="17" customWidth="1"/>
    <col min="3" max="3" width="16.375" style="17" customWidth="1"/>
    <col min="4" max="4" width="11.875" style="17" customWidth="1"/>
    <col min="5" max="6" width="12.5" style="17" customWidth="1"/>
    <col min="7" max="7" width="13.25" style="17" customWidth="1"/>
    <col min="8" max="8" width="12.875" style="17" customWidth="1"/>
    <col min="9" max="9" width="13.875" style="17" customWidth="1"/>
    <col min="10" max="10" width="15.25" style="17" customWidth="1"/>
    <col min="11" max="16384" width="10.125" style="17"/>
  </cols>
  <sheetData>
    <row r="1" spans="1:9" ht="30" customHeight="1">
      <c r="A1" s="1146" t="s">
        <v>1848</v>
      </c>
      <c r="B1" s="1146"/>
      <c r="C1" s="1146"/>
      <c r="D1" s="1146"/>
      <c r="E1" s="1146"/>
      <c r="F1" s="1146"/>
      <c r="G1" s="1146"/>
      <c r="H1" s="1146"/>
      <c r="I1" s="1146"/>
    </row>
    <row r="2" spans="1:9" s="393" customFormat="1" ht="13.15" customHeight="1">
      <c r="A2" s="1149" t="s">
        <v>5</v>
      </c>
      <c r="B2" s="1148" t="s">
        <v>21</v>
      </c>
      <c r="C2" s="395"/>
      <c r="D2" s="396" t="s">
        <v>11</v>
      </c>
      <c r="E2" s="396" t="s">
        <v>12</v>
      </c>
      <c r="F2" s="396" t="s">
        <v>13</v>
      </c>
      <c r="G2" s="396" t="s">
        <v>14</v>
      </c>
      <c r="H2" s="396" t="s">
        <v>15</v>
      </c>
      <c r="I2" s="396" t="s">
        <v>16</v>
      </c>
    </row>
    <row r="3" spans="1:9" s="393" customFormat="1">
      <c r="A3" s="1149"/>
      <c r="B3" s="1148"/>
      <c r="C3" s="396" t="s">
        <v>80</v>
      </c>
      <c r="D3" s="396" t="s">
        <v>9</v>
      </c>
      <c r="E3" s="396" t="s">
        <v>9</v>
      </c>
      <c r="F3" s="396" t="s">
        <v>9</v>
      </c>
      <c r="G3" s="396" t="s">
        <v>9</v>
      </c>
      <c r="H3" s="396" t="s">
        <v>9</v>
      </c>
      <c r="I3" s="396" t="s">
        <v>9</v>
      </c>
    </row>
    <row r="4" spans="1:9">
      <c r="A4" s="1147">
        <v>2010</v>
      </c>
      <c r="B4" s="394" t="s">
        <v>81</v>
      </c>
      <c r="C4" s="847">
        <v>588</v>
      </c>
      <c r="D4" s="848">
        <v>49</v>
      </c>
      <c r="E4" s="848">
        <v>53</v>
      </c>
      <c r="F4" s="848">
        <v>93</v>
      </c>
      <c r="G4" s="848">
        <v>102</v>
      </c>
      <c r="H4" s="848">
        <v>104</v>
      </c>
      <c r="I4" s="848">
        <v>187</v>
      </c>
    </row>
    <row r="5" spans="1:9">
      <c r="A5" s="1147"/>
      <c r="B5" s="46" t="s">
        <v>82</v>
      </c>
      <c r="C5" s="849">
        <v>1146</v>
      </c>
      <c r="D5" s="850">
        <v>142</v>
      </c>
      <c r="E5" s="850">
        <v>137</v>
      </c>
      <c r="F5" s="850">
        <v>224</v>
      </c>
      <c r="G5" s="850">
        <v>184</v>
      </c>
      <c r="H5" s="850">
        <v>195</v>
      </c>
      <c r="I5" s="850">
        <v>264</v>
      </c>
    </row>
    <row r="6" spans="1:9">
      <c r="A6" s="1147"/>
      <c r="B6" s="46" t="s">
        <v>83</v>
      </c>
      <c r="C6" s="849">
        <v>787</v>
      </c>
      <c r="D6" s="850">
        <v>89</v>
      </c>
      <c r="E6" s="850">
        <v>90</v>
      </c>
      <c r="F6" s="850">
        <v>135</v>
      </c>
      <c r="G6" s="850">
        <v>148</v>
      </c>
      <c r="H6" s="850">
        <v>124</v>
      </c>
      <c r="I6" s="850">
        <v>201</v>
      </c>
    </row>
    <row r="7" spans="1:9">
      <c r="A7" s="1147"/>
      <c r="B7" s="46" t="s">
        <v>22</v>
      </c>
      <c r="C7" s="849">
        <v>1439</v>
      </c>
      <c r="D7" s="850">
        <v>130</v>
      </c>
      <c r="E7" s="850">
        <v>125</v>
      </c>
      <c r="F7" s="850">
        <v>214</v>
      </c>
      <c r="G7" s="850">
        <v>216</v>
      </c>
      <c r="H7" s="850">
        <v>238</v>
      </c>
      <c r="I7" s="850">
        <v>516</v>
      </c>
    </row>
    <row r="8" spans="1:9">
      <c r="A8" s="1147"/>
      <c r="B8" s="46" t="s">
        <v>84</v>
      </c>
      <c r="C8" s="849">
        <v>1976</v>
      </c>
      <c r="D8" s="850">
        <v>271</v>
      </c>
      <c r="E8" s="850">
        <v>260</v>
      </c>
      <c r="F8" s="850">
        <v>318</v>
      </c>
      <c r="G8" s="850">
        <v>319</v>
      </c>
      <c r="H8" s="850">
        <v>311</v>
      </c>
      <c r="I8" s="850">
        <v>497</v>
      </c>
    </row>
    <row r="9" spans="1:9">
      <c r="A9" s="1147"/>
      <c r="B9" s="46" t="s">
        <v>85</v>
      </c>
      <c r="C9" s="849">
        <v>3076</v>
      </c>
      <c r="D9" s="850">
        <v>313</v>
      </c>
      <c r="E9" s="850">
        <v>290</v>
      </c>
      <c r="F9" s="850">
        <v>408</v>
      </c>
      <c r="G9" s="850">
        <v>474</v>
      </c>
      <c r="H9" s="850">
        <v>513</v>
      </c>
      <c r="I9" s="850">
        <v>1078</v>
      </c>
    </row>
    <row r="10" spans="1:9">
      <c r="A10" s="1147"/>
      <c r="B10" s="46" t="s">
        <v>86</v>
      </c>
      <c r="C10" s="849">
        <v>1010</v>
      </c>
      <c r="D10" s="850">
        <v>97</v>
      </c>
      <c r="E10" s="850">
        <v>126</v>
      </c>
      <c r="F10" s="850">
        <v>168</v>
      </c>
      <c r="G10" s="850">
        <v>167</v>
      </c>
      <c r="H10" s="850">
        <v>164</v>
      </c>
      <c r="I10" s="850">
        <v>288</v>
      </c>
    </row>
    <row r="11" spans="1:9">
      <c r="A11" s="1147"/>
      <c r="B11" s="46" t="s">
        <v>23</v>
      </c>
      <c r="C11" s="849">
        <v>489</v>
      </c>
      <c r="D11" s="850">
        <v>39</v>
      </c>
      <c r="E11" s="850">
        <v>53</v>
      </c>
      <c r="F11" s="850">
        <v>90</v>
      </c>
      <c r="G11" s="850">
        <v>77</v>
      </c>
      <c r="H11" s="850">
        <v>102</v>
      </c>
      <c r="I11" s="850">
        <v>128</v>
      </c>
    </row>
    <row r="12" spans="1:9">
      <c r="A12" s="1147"/>
      <c r="B12" s="46" t="s">
        <v>24</v>
      </c>
      <c r="C12" s="849">
        <v>498</v>
      </c>
      <c r="D12" s="850">
        <v>55</v>
      </c>
      <c r="E12" s="850">
        <v>44</v>
      </c>
      <c r="F12" s="850">
        <v>60</v>
      </c>
      <c r="G12" s="850">
        <v>81</v>
      </c>
      <c r="H12" s="850">
        <v>94</v>
      </c>
      <c r="I12" s="850">
        <v>164</v>
      </c>
    </row>
    <row r="13" spans="1:9">
      <c r="A13" s="1147"/>
      <c r="B13" s="46" t="s">
        <v>25</v>
      </c>
      <c r="C13" s="849">
        <v>3693</v>
      </c>
      <c r="D13" s="850">
        <v>380</v>
      </c>
      <c r="E13" s="850">
        <v>359</v>
      </c>
      <c r="F13" s="850">
        <v>458</v>
      </c>
      <c r="G13" s="850">
        <v>456</v>
      </c>
      <c r="H13" s="850">
        <v>451</v>
      </c>
      <c r="I13" s="850">
        <v>1589</v>
      </c>
    </row>
    <row r="14" spans="1:9">
      <c r="A14" s="1147"/>
      <c r="B14" s="46" t="s">
        <v>87</v>
      </c>
      <c r="C14" s="849">
        <v>2175</v>
      </c>
      <c r="D14" s="850">
        <v>157</v>
      </c>
      <c r="E14" s="850">
        <v>187</v>
      </c>
      <c r="F14" s="850">
        <v>320</v>
      </c>
      <c r="G14" s="850">
        <v>346</v>
      </c>
      <c r="H14" s="850">
        <v>399</v>
      </c>
      <c r="I14" s="850">
        <v>766</v>
      </c>
    </row>
    <row r="15" spans="1:9">
      <c r="A15" s="1147"/>
      <c r="B15" s="46" t="s">
        <v>26</v>
      </c>
      <c r="C15" s="849">
        <v>1938</v>
      </c>
      <c r="D15" s="850">
        <v>202</v>
      </c>
      <c r="E15" s="850">
        <v>194</v>
      </c>
      <c r="F15" s="850">
        <v>243</v>
      </c>
      <c r="G15" s="850">
        <v>254</v>
      </c>
      <c r="H15" s="850">
        <v>311</v>
      </c>
      <c r="I15" s="850">
        <v>734</v>
      </c>
    </row>
    <row r="16" spans="1:9">
      <c r="A16" s="1147"/>
      <c r="B16" s="46" t="s">
        <v>27</v>
      </c>
      <c r="C16" s="849">
        <v>3509</v>
      </c>
      <c r="D16" s="850">
        <v>420</v>
      </c>
      <c r="E16" s="850">
        <v>344</v>
      </c>
      <c r="F16" s="850">
        <v>451</v>
      </c>
      <c r="G16" s="850">
        <v>406</v>
      </c>
      <c r="H16" s="850">
        <v>419</v>
      </c>
      <c r="I16" s="850">
        <v>1469</v>
      </c>
    </row>
    <row r="17" spans="1:9">
      <c r="A17" s="1147"/>
      <c r="B17" s="46" t="s">
        <v>28</v>
      </c>
      <c r="C17" s="849">
        <v>2963</v>
      </c>
      <c r="D17" s="850">
        <v>315</v>
      </c>
      <c r="E17" s="850">
        <v>293</v>
      </c>
      <c r="F17" s="850">
        <v>381</v>
      </c>
      <c r="G17" s="850">
        <v>427</v>
      </c>
      <c r="H17" s="850">
        <v>531</v>
      </c>
      <c r="I17" s="850">
        <v>1016</v>
      </c>
    </row>
    <row r="18" spans="1:9">
      <c r="A18" s="1147"/>
      <c r="B18" s="46" t="s">
        <v>29</v>
      </c>
      <c r="C18" s="849">
        <v>700</v>
      </c>
      <c r="D18" s="850">
        <v>85</v>
      </c>
      <c r="E18" s="850">
        <v>92</v>
      </c>
      <c r="F18" s="850">
        <v>105</v>
      </c>
      <c r="G18" s="850">
        <v>111</v>
      </c>
      <c r="H18" s="850">
        <v>114</v>
      </c>
      <c r="I18" s="850">
        <v>193</v>
      </c>
    </row>
    <row r="19" spans="1:9">
      <c r="A19" s="1147"/>
      <c r="B19" s="46" t="s">
        <v>30</v>
      </c>
      <c r="C19" s="849">
        <v>2665</v>
      </c>
      <c r="D19" s="850">
        <v>266</v>
      </c>
      <c r="E19" s="850">
        <v>278</v>
      </c>
      <c r="F19" s="850">
        <v>400</v>
      </c>
      <c r="G19" s="850">
        <v>394</v>
      </c>
      <c r="H19" s="850">
        <v>437</v>
      </c>
      <c r="I19" s="850">
        <v>890</v>
      </c>
    </row>
    <row r="20" spans="1:9">
      <c r="A20" s="366">
        <v>2010</v>
      </c>
      <c r="B20" s="45" t="s">
        <v>7</v>
      </c>
      <c r="C20" s="851">
        <f>SUM(C4:C19)</f>
        <v>28652</v>
      </c>
      <c r="D20" s="851">
        <f t="shared" ref="D20:I20" si="0">SUM(D4:D19)</f>
        <v>3010</v>
      </c>
      <c r="E20" s="851">
        <f t="shared" si="0"/>
        <v>2925</v>
      </c>
      <c r="F20" s="851">
        <f t="shared" si="0"/>
        <v>4068</v>
      </c>
      <c r="G20" s="851">
        <f t="shared" si="0"/>
        <v>4162</v>
      </c>
      <c r="H20" s="851">
        <f t="shared" si="0"/>
        <v>4507</v>
      </c>
      <c r="I20" s="851">
        <f t="shared" si="0"/>
        <v>9980</v>
      </c>
    </row>
    <row r="21" spans="1:9">
      <c r="A21" s="1147">
        <v>2013</v>
      </c>
      <c r="B21" s="46" t="s">
        <v>81</v>
      </c>
      <c r="C21" s="849">
        <v>544</v>
      </c>
      <c r="D21" s="850">
        <v>46</v>
      </c>
      <c r="E21" s="850">
        <v>51</v>
      </c>
      <c r="F21" s="850">
        <v>70</v>
      </c>
      <c r="G21" s="850">
        <v>100</v>
      </c>
      <c r="H21" s="850">
        <v>99</v>
      </c>
      <c r="I21" s="850">
        <v>178</v>
      </c>
    </row>
    <row r="22" spans="1:9">
      <c r="A22" s="1147"/>
      <c r="B22" s="46" t="s">
        <v>82</v>
      </c>
      <c r="C22" s="849">
        <v>1151</v>
      </c>
      <c r="D22" s="850">
        <v>110</v>
      </c>
      <c r="E22" s="850">
        <v>144</v>
      </c>
      <c r="F22" s="850">
        <v>208</v>
      </c>
      <c r="G22" s="850">
        <v>232</v>
      </c>
      <c r="H22" s="850">
        <v>175</v>
      </c>
      <c r="I22" s="850">
        <v>282</v>
      </c>
    </row>
    <row r="23" spans="1:9">
      <c r="A23" s="1147"/>
      <c r="B23" s="46" t="s">
        <v>83</v>
      </c>
      <c r="C23" s="849">
        <v>895</v>
      </c>
      <c r="D23" s="850">
        <v>127</v>
      </c>
      <c r="E23" s="850">
        <v>132</v>
      </c>
      <c r="F23" s="850">
        <v>151</v>
      </c>
      <c r="G23" s="850">
        <v>145</v>
      </c>
      <c r="H23" s="850">
        <v>148</v>
      </c>
      <c r="I23" s="850">
        <v>192</v>
      </c>
    </row>
    <row r="24" spans="1:9">
      <c r="A24" s="1147"/>
      <c r="B24" s="46" t="s">
        <v>22</v>
      </c>
      <c r="C24" s="849">
        <v>1549</v>
      </c>
      <c r="D24" s="850">
        <v>183</v>
      </c>
      <c r="E24" s="850">
        <v>163</v>
      </c>
      <c r="F24" s="850">
        <v>208</v>
      </c>
      <c r="G24" s="850">
        <v>206</v>
      </c>
      <c r="H24" s="850">
        <v>225</v>
      </c>
      <c r="I24" s="850">
        <v>564</v>
      </c>
    </row>
    <row r="25" spans="1:9">
      <c r="A25" s="1147"/>
      <c r="B25" s="46" t="s">
        <v>84</v>
      </c>
      <c r="C25" s="849">
        <v>2399</v>
      </c>
      <c r="D25" s="850">
        <v>334</v>
      </c>
      <c r="E25" s="850">
        <v>382</v>
      </c>
      <c r="F25" s="850">
        <v>417</v>
      </c>
      <c r="G25" s="850">
        <v>402</v>
      </c>
      <c r="H25" s="850">
        <v>379</v>
      </c>
      <c r="I25" s="850">
        <v>485</v>
      </c>
    </row>
    <row r="26" spans="1:9">
      <c r="A26" s="1147"/>
      <c r="B26" s="46" t="s">
        <v>85</v>
      </c>
      <c r="C26" s="849">
        <v>2843</v>
      </c>
      <c r="D26" s="850">
        <v>314</v>
      </c>
      <c r="E26" s="850">
        <v>300</v>
      </c>
      <c r="F26" s="850">
        <v>378</v>
      </c>
      <c r="G26" s="850">
        <v>417</v>
      </c>
      <c r="H26" s="850">
        <v>482</v>
      </c>
      <c r="I26" s="850">
        <v>952</v>
      </c>
    </row>
    <row r="27" spans="1:9">
      <c r="A27" s="1147"/>
      <c r="B27" s="46" t="s">
        <v>86</v>
      </c>
      <c r="C27" s="849">
        <v>971</v>
      </c>
      <c r="D27" s="850">
        <v>103</v>
      </c>
      <c r="E27" s="850">
        <v>114</v>
      </c>
      <c r="F27" s="850">
        <v>165</v>
      </c>
      <c r="G27" s="850">
        <v>167</v>
      </c>
      <c r="H27" s="850">
        <v>155</v>
      </c>
      <c r="I27" s="850">
        <v>267</v>
      </c>
    </row>
    <row r="28" spans="1:9">
      <c r="A28" s="1147"/>
      <c r="B28" s="46" t="s">
        <v>23</v>
      </c>
      <c r="C28" s="849">
        <v>484</v>
      </c>
      <c r="D28" s="850">
        <v>46</v>
      </c>
      <c r="E28" s="850">
        <v>46</v>
      </c>
      <c r="F28" s="850">
        <v>68</v>
      </c>
      <c r="G28" s="850">
        <v>104</v>
      </c>
      <c r="H28" s="850">
        <v>85</v>
      </c>
      <c r="I28" s="850">
        <v>135</v>
      </c>
    </row>
    <row r="29" spans="1:9">
      <c r="A29" s="1147"/>
      <c r="B29" s="46" t="s">
        <v>24</v>
      </c>
      <c r="C29" s="849">
        <v>451</v>
      </c>
      <c r="D29" s="850">
        <v>43</v>
      </c>
      <c r="E29" s="850">
        <v>52</v>
      </c>
      <c r="F29" s="850">
        <v>58</v>
      </c>
      <c r="G29" s="850">
        <v>75</v>
      </c>
      <c r="H29" s="850">
        <v>73</v>
      </c>
      <c r="I29" s="850">
        <v>150</v>
      </c>
    </row>
    <row r="30" spans="1:9">
      <c r="A30" s="1147"/>
      <c r="B30" s="46" t="s">
        <v>25</v>
      </c>
      <c r="C30" s="849">
        <v>3645</v>
      </c>
      <c r="D30" s="850">
        <v>437</v>
      </c>
      <c r="E30" s="850">
        <v>357</v>
      </c>
      <c r="F30" s="850">
        <v>483</v>
      </c>
      <c r="G30" s="850">
        <v>430</v>
      </c>
      <c r="H30" s="850">
        <v>487</v>
      </c>
      <c r="I30" s="850">
        <v>1451</v>
      </c>
    </row>
    <row r="31" spans="1:9">
      <c r="A31" s="1147"/>
      <c r="B31" s="46" t="s">
        <v>87</v>
      </c>
      <c r="C31" s="849">
        <v>1874</v>
      </c>
      <c r="D31" s="850">
        <v>137</v>
      </c>
      <c r="E31" s="850">
        <v>142</v>
      </c>
      <c r="F31" s="850">
        <v>246</v>
      </c>
      <c r="G31" s="850">
        <v>315</v>
      </c>
      <c r="H31" s="850">
        <v>365</v>
      </c>
      <c r="I31" s="850">
        <v>669</v>
      </c>
    </row>
    <row r="32" spans="1:9">
      <c r="A32" s="1147"/>
      <c r="B32" s="46" t="s">
        <v>26</v>
      </c>
      <c r="C32" s="849">
        <v>1871</v>
      </c>
      <c r="D32" s="850">
        <v>217</v>
      </c>
      <c r="E32" s="850">
        <v>202</v>
      </c>
      <c r="F32" s="850">
        <v>237</v>
      </c>
      <c r="G32" s="850">
        <v>284</v>
      </c>
      <c r="H32" s="850">
        <v>237</v>
      </c>
      <c r="I32" s="850">
        <v>694</v>
      </c>
    </row>
    <row r="33" spans="1:9">
      <c r="A33" s="1147"/>
      <c r="B33" s="46" t="s">
        <v>27</v>
      </c>
      <c r="C33" s="849">
        <v>3455</v>
      </c>
      <c r="D33" s="850">
        <v>408</v>
      </c>
      <c r="E33" s="850">
        <v>392</v>
      </c>
      <c r="F33" s="850">
        <v>432</v>
      </c>
      <c r="G33" s="850">
        <v>393</v>
      </c>
      <c r="H33" s="850">
        <v>422</v>
      </c>
      <c r="I33" s="850">
        <v>1408</v>
      </c>
    </row>
    <row r="34" spans="1:9">
      <c r="A34" s="1147"/>
      <c r="B34" s="46" t="s">
        <v>28</v>
      </c>
      <c r="C34" s="849">
        <v>2887</v>
      </c>
      <c r="D34" s="850">
        <v>297</v>
      </c>
      <c r="E34" s="850">
        <v>338</v>
      </c>
      <c r="F34" s="850">
        <v>398</v>
      </c>
      <c r="G34" s="850">
        <v>390</v>
      </c>
      <c r="H34" s="850">
        <v>449</v>
      </c>
      <c r="I34" s="850">
        <v>1015</v>
      </c>
    </row>
    <row r="35" spans="1:9">
      <c r="A35" s="1147"/>
      <c r="B35" s="46" t="s">
        <v>29</v>
      </c>
      <c r="C35" s="849">
        <v>728</v>
      </c>
      <c r="D35" s="850">
        <v>97</v>
      </c>
      <c r="E35" s="850">
        <v>97</v>
      </c>
      <c r="F35" s="850">
        <v>141</v>
      </c>
      <c r="G35" s="850">
        <v>100</v>
      </c>
      <c r="H35" s="850">
        <v>131</v>
      </c>
      <c r="I35" s="850">
        <v>162</v>
      </c>
    </row>
    <row r="36" spans="1:9">
      <c r="A36" s="1147"/>
      <c r="B36" s="46" t="s">
        <v>30</v>
      </c>
      <c r="C36" s="849">
        <v>2741</v>
      </c>
      <c r="D36" s="850">
        <v>297</v>
      </c>
      <c r="E36" s="850">
        <v>315</v>
      </c>
      <c r="F36" s="850">
        <v>415</v>
      </c>
      <c r="G36" s="850">
        <v>417</v>
      </c>
      <c r="H36" s="850">
        <v>403</v>
      </c>
      <c r="I36" s="850">
        <v>894</v>
      </c>
    </row>
    <row r="37" spans="1:9">
      <c r="A37" s="366">
        <v>2013</v>
      </c>
      <c r="B37" s="45" t="s">
        <v>7</v>
      </c>
      <c r="C37" s="851">
        <f>SUM(C21:C36)</f>
        <v>28488</v>
      </c>
      <c r="D37" s="851">
        <f t="shared" ref="D37:I37" si="1">SUM(D21:D36)</f>
        <v>3196</v>
      </c>
      <c r="E37" s="851">
        <f t="shared" si="1"/>
        <v>3227</v>
      </c>
      <c r="F37" s="851">
        <f t="shared" si="1"/>
        <v>4075</v>
      </c>
      <c r="G37" s="851">
        <f t="shared" si="1"/>
        <v>4177</v>
      </c>
      <c r="H37" s="851">
        <f t="shared" si="1"/>
        <v>4315</v>
      </c>
      <c r="I37" s="851">
        <f t="shared" si="1"/>
        <v>9498</v>
      </c>
    </row>
    <row r="38" spans="1:9">
      <c r="A38" s="1147">
        <v>2020</v>
      </c>
      <c r="B38" s="46" t="s">
        <v>81</v>
      </c>
      <c r="C38" s="849">
        <v>518</v>
      </c>
      <c r="D38" s="850">
        <v>61</v>
      </c>
      <c r="E38" s="850">
        <v>54</v>
      </c>
      <c r="F38" s="850">
        <v>70</v>
      </c>
      <c r="G38" s="850">
        <v>88</v>
      </c>
      <c r="H38" s="850">
        <v>80</v>
      </c>
      <c r="I38" s="850">
        <v>165</v>
      </c>
    </row>
    <row r="39" spans="1:9">
      <c r="A39" s="1147"/>
      <c r="B39" s="46" t="s">
        <v>82</v>
      </c>
      <c r="C39" s="849">
        <v>1793</v>
      </c>
      <c r="D39" s="850">
        <v>171</v>
      </c>
      <c r="E39" s="850">
        <v>236</v>
      </c>
      <c r="F39" s="850">
        <v>345</v>
      </c>
      <c r="G39" s="850">
        <v>333</v>
      </c>
      <c r="H39" s="850">
        <v>303</v>
      </c>
      <c r="I39" s="850">
        <v>405</v>
      </c>
    </row>
    <row r="40" spans="1:9">
      <c r="A40" s="1147"/>
      <c r="B40" s="46" t="s">
        <v>83</v>
      </c>
      <c r="C40" s="849">
        <v>1022</v>
      </c>
      <c r="D40" s="850">
        <v>120</v>
      </c>
      <c r="E40" s="850">
        <v>134</v>
      </c>
      <c r="F40" s="850">
        <v>208</v>
      </c>
      <c r="G40" s="850">
        <v>190</v>
      </c>
      <c r="H40" s="850">
        <v>159</v>
      </c>
      <c r="I40" s="850">
        <v>211</v>
      </c>
    </row>
    <row r="41" spans="1:9">
      <c r="A41" s="1147"/>
      <c r="B41" s="46" t="s">
        <v>22</v>
      </c>
      <c r="C41" s="849">
        <v>1448</v>
      </c>
      <c r="D41" s="850">
        <v>176</v>
      </c>
      <c r="E41" s="850">
        <v>157</v>
      </c>
      <c r="F41" s="850">
        <v>198</v>
      </c>
      <c r="G41" s="850">
        <v>204</v>
      </c>
      <c r="H41" s="850">
        <v>217</v>
      </c>
      <c r="I41" s="850">
        <v>496</v>
      </c>
    </row>
    <row r="42" spans="1:9">
      <c r="A42" s="1147"/>
      <c r="B42" s="46" t="s">
        <v>84</v>
      </c>
      <c r="C42" s="849">
        <v>2744</v>
      </c>
      <c r="D42" s="850">
        <v>262</v>
      </c>
      <c r="E42" s="850">
        <v>349</v>
      </c>
      <c r="F42" s="850">
        <v>553</v>
      </c>
      <c r="G42" s="850">
        <v>595</v>
      </c>
      <c r="H42" s="850">
        <v>464</v>
      </c>
      <c r="I42" s="850">
        <v>521</v>
      </c>
    </row>
    <row r="43" spans="1:9">
      <c r="A43" s="1147"/>
      <c r="B43" s="46" t="s">
        <v>85</v>
      </c>
      <c r="C43" s="849">
        <v>2848</v>
      </c>
      <c r="D43" s="850">
        <v>333</v>
      </c>
      <c r="E43" s="850">
        <v>321</v>
      </c>
      <c r="F43" s="850">
        <v>431</v>
      </c>
      <c r="G43" s="850">
        <v>424</v>
      </c>
      <c r="H43" s="850">
        <v>414</v>
      </c>
      <c r="I43" s="850">
        <v>925</v>
      </c>
    </row>
    <row r="44" spans="1:9">
      <c r="A44" s="1147"/>
      <c r="B44" s="46" t="s">
        <v>86</v>
      </c>
      <c r="C44" s="849">
        <v>1028</v>
      </c>
      <c r="D44" s="850">
        <v>104</v>
      </c>
      <c r="E44" s="850">
        <v>120</v>
      </c>
      <c r="F44" s="850">
        <v>183</v>
      </c>
      <c r="G44" s="850">
        <v>188</v>
      </c>
      <c r="H44" s="850">
        <v>174</v>
      </c>
      <c r="I44" s="850">
        <v>259</v>
      </c>
    </row>
    <row r="45" spans="1:9">
      <c r="A45" s="1147"/>
      <c r="B45" s="46" t="s">
        <v>23</v>
      </c>
      <c r="C45" s="849">
        <v>409</v>
      </c>
      <c r="D45" s="850">
        <v>35</v>
      </c>
      <c r="E45" s="850">
        <v>43</v>
      </c>
      <c r="F45" s="850">
        <v>67</v>
      </c>
      <c r="G45" s="850">
        <v>66</v>
      </c>
      <c r="H45" s="850">
        <v>74</v>
      </c>
      <c r="I45" s="850">
        <v>124</v>
      </c>
    </row>
    <row r="46" spans="1:9">
      <c r="A46" s="1147"/>
      <c r="B46" s="46" t="s">
        <v>24</v>
      </c>
      <c r="C46" s="849">
        <v>374</v>
      </c>
      <c r="D46" s="850">
        <v>45</v>
      </c>
      <c r="E46" s="850">
        <v>44</v>
      </c>
      <c r="F46" s="850">
        <v>56</v>
      </c>
      <c r="G46" s="850">
        <v>67</v>
      </c>
      <c r="H46" s="850">
        <v>52</v>
      </c>
      <c r="I46" s="850">
        <v>110</v>
      </c>
    </row>
    <row r="47" spans="1:9">
      <c r="A47" s="1147"/>
      <c r="B47" s="46" t="s">
        <v>25</v>
      </c>
      <c r="C47" s="849">
        <v>3650</v>
      </c>
      <c r="D47" s="850">
        <v>517</v>
      </c>
      <c r="E47" s="850">
        <v>414</v>
      </c>
      <c r="F47" s="850">
        <v>477</v>
      </c>
      <c r="G47" s="850">
        <v>447</v>
      </c>
      <c r="H47" s="850">
        <v>452</v>
      </c>
      <c r="I47" s="850">
        <v>1343</v>
      </c>
    </row>
    <row r="48" spans="1:9">
      <c r="A48" s="1147"/>
      <c r="B48" s="46" t="s">
        <v>87</v>
      </c>
      <c r="C48" s="849">
        <v>1928</v>
      </c>
      <c r="D48" s="850">
        <v>208</v>
      </c>
      <c r="E48" s="850">
        <v>198</v>
      </c>
      <c r="F48" s="850">
        <v>274</v>
      </c>
      <c r="G48" s="850">
        <v>275</v>
      </c>
      <c r="H48" s="850">
        <v>313</v>
      </c>
      <c r="I48" s="850">
        <v>660</v>
      </c>
    </row>
    <row r="49" spans="1:9">
      <c r="A49" s="1147"/>
      <c r="B49" s="46" t="s">
        <v>26</v>
      </c>
      <c r="C49" s="849">
        <v>1884</v>
      </c>
      <c r="D49" s="850">
        <v>253</v>
      </c>
      <c r="E49" s="850">
        <v>235</v>
      </c>
      <c r="F49" s="850">
        <v>278</v>
      </c>
      <c r="G49" s="850">
        <v>291</v>
      </c>
      <c r="H49" s="850">
        <v>255</v>
      </c>
      <c r="I49" s="850">
        <v>572</v>
      </c>
    </row>
    <row r="50" spans="1:9">
      <c r="A50" s="1147"/>
      <c r="B50" s="46" t="s">
        <v>27</v>
      </c>
      <c r="C50" s="849">
        <v>3584</v>
      </c>
      <c r="D50" s="850">
        <v>488</v>
      </c>
      <c r="E50" s="850">
        <v>449</v>
      </c>
      <c r="F50" s="850">
        <v>506</v>
      </c>
      <c r="G50" s="850">
        <v>441</v>
      </c>
      <c r="H50" s="850">
        <v>418</v>
      </c>
      <c r="I50" s="850">
        <v>1282</v>
      </c>
    </row>
    <row r="51" spans="1:9">
      <c r="A51" s="1147"/>
      <c r="B51" s="46" t="s">
        <v>28</v>
      </c>
      <c r="C51" s="849">
        <v>2769</v>
      </c>
      <c r="D51" s="850">
        <v>310</v>
      </c>
      <c r="E51" s="850">
        <v>330</v>
      </c>
      <c r="F51" s="850">
        <v>422</v>
      </c>
      <c r="G51" s="850">
        <v>446</v>
      </c>
      <c r="H51" s="850">
        <v>438</v>
      </c>
      <c r="I51" s="850">
        <v>823</v>
      </c>
    </row>
    <row r="52" spans="1:9">
      <c r="A52" s="1147"/>
      <c r="B52" s="46" t="s">
        <v>29</v>
      </c>
      <c r="C52" s="849">
        <v>882</v>
      </c>
      <c r="D52" s="850">
        <v>96</v>
      </c>
      <c r="E52" s="850">
        <v>123</v>
      </c>
      <c r="F52" s="850">
        <v>186</v>
      </c>
      <c r="G52" s="850">
        <v>170</v>
      </c>
      <c r="H52" s="850">
        <v>134</v>
      </c>
      <c r="I52" s="850">
        <v>173</v>
      </c>
    </row>
    <row r="53" spans="1:9">
      <c r="A53" s="1147"/>
      <c r="B53" s="46" t="s">
        <v>30</v>
      </c>
      <c r="C53" s="849">
        <v>2719</v>
      </c>
      <c r="D53" s="850">
        <v>265</v>
      </c>
      <c r="E53" s="850">
        <v>291</v>
      </c>
      <c r="F53" s="850">
        <v>427</v>
      </c>
      <c r="G53" s="850">
        <v>454</v>
      </c>
      <c r="H53" s="850">
        <v>464</v>
      </c>
      <c r="I53" s="850">
        <v>818</v>
      </c>
    </row>
    <row r="54" spans="1:9">
      <c r="A54" s="366">
        <v>2020</v>
      </c>
      <c r="B54" s="45" t="s">
        <v>7</v>
      </c>
      <c r="C54" s="851">
        <f>SUM(C38:C53)</f>
        <v>29600</v>
      </c>
      <c r="D54" s="851">
        <f t="shared" ref="D54:I54" si="2">SUM(D38:D53)</f>
        <v>3444</v>
      </c>
      <c r="E54" s="851">
        <f t="shared" si="2"/>
        <v>3498</v>
      </c>
      <c r="F54" s="851">
        <f t="shared" si="2"/>
        <v>4681</v>
      </c>
      <c r="G54" s="851">
        <f t="shared" si="2"/>
        <v>4679</v>
      </c>
      <c r="H54" s="851">
        <f t="shared" si="2"/>
        <v>4411</v>
      </c>
      <c r="I54" s="851">
        <f t="shared" si="2"/>
        <v>8887</v>
      </c>
    </row>
    <row r="55" spans="1:9" s="6" customFormat="1">
      <c r="A55" s="1128" t="s">
        <v>1924</v>
      </c>
      <c r="B55" s="1128"/>
      <c r="C55" s="1128"/>
      <c r="D55" s="1128"/>
      <c r="E55" s="1128"/>
      <c r="F55" s="1128"/>
      <c r="G55" s="17"/>
    </row>
  </sheetData>
  <mergeCells count="7">
    <mergeCell ref="A1:I1"/>
    <mergeCell ref="A55:F55"/>
    <mergeCell ref="A4:A19"/>
    <mergeCell ref="A21:A36"/>
    <mergeCell ref="A38:A53"/>
    <mergeCell ref="B2:B3"/>
    <mergeCell ref="A2:A3"/>
  </mergeCells>
  <pageMargins left="0.7" right="0.7" top="0.78740157499999996" bottom="0.78740157499999996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J33"/>
  <sheetViews>
    <sheetView workbookViewId="0">
      <selection sqref="A1:J1"/>
    </sheetView>
  </sheetViews>
  <sheetFormatPr baseColWidth="10" defaultColWidth="7" defaultRowHeight="12.75"/>
  <cols>
    <col min="1" max="1" width="9" style="259" customWidth="1"/>
    <col min="2" max="3" width="8.625" style="259" customWidth="1"/>
    <col min="4" max="4" width="0.875" style="259" customWidth="1"/>
    <col min="5" max="5" width="7.875" style="259" customWidth="1"/>
    <col min="6" max="6" width="8.625" style="259" customWidth="1"/>
    <col min="7" max="7" width="7.875" style="259" customWidth="1"/>
    <col min="8" max="8" width="8.625" style="259" customWidth="1"/>
    <col min="9" max="10" width="10.5" style="259" customWidth="1"/>
    <col min="11" max="11" width="12.5" style="259" customWidth="1"/>
    <col min="12" max="16384" width="7" style="259"/>
  </cols>
  <sheetData>
    <row r="1" spans="1:10" ht="30.75" customHeight="1">
      <c r="A1" s="1600" t="s">
        <v>1865</v>
      </c>
      <c r="B1" s="1600"/>
      <c r="C1" s="1600"/>
      <c r="D1" s="1600"/>
      <c r="E1" s="1600"/>
      <c r="F1" s="1600"/>
      <c r="G1" s="1600"/>
      <c r="H1" s="1600"/>
      <c r="I1" s="1600"/>
      <c r="J1" s="1600"/>
    </row>
    <row r="2" spans="1:10" ht="38.1" customHeight="1">
      <c r="A2" s="675" t="s">
        <v>5</v>
      </c>
      <c r="B2" s="675" t="s">
        <v>657</v>
      </c>
      <c r="C2" s="675" t="s">
        <v>658</v>
      </c>
      <c r="D2" s="1604" t="s">
        <v>659</v>
      </c>
      <c r="E2" s="1605"/>
      <c r="F2" s="675" t="s">
        <v>660</v>
      </c>
      <c r="G2" s="675" t="s">
        <v>661</v>
      </c>
      <c r="H2" s="675" t="s">
        <v>662</v>
      </c>
      <c r="I2" s="675" t="s">
        <v>663</v>
      </c>
      <c r="J2" s="677" t="s">
        <v>664</v>
      </c>
    </row>
    <row r="3" spans="1:10" ht="12.95" customHeight="1">
      <c r="A3" s="678">
        <v>2009</v>
      </c>
      <c r="B3" s="679">
        <v>534</v>
      </c>
      <c r="C3" s="679">
        <v>6460</v>
      </c>
      <c r="D3" s="1601">
        <v>5319</v>
      </c>
      <c r="E3" s="1602"/>
      <c r="F3" s="679">
        <v>3037</v>
      </c>
      <c r="G3" s="679">
        <v>364</v>
      </c>
      <c r="H3" s="679">
        <v>1919</v>
      </c>
      <c r="I3" s="679">
        <v>45</v>
      </c>
      <c r="J3" s="679">
        <v>62</v>
      </c>
    </row>
    <row r="4" spans="1:10" ht="12.95" customHeight="1">
      <c r="A4" s="678">
        <v>2010</v>
      </c>
      <c r="B4" s="679">
        <v>521</v>
      </c>
      <c r="C4" s="679">
        <v>8983</v>
      </c>
      <c r="D4" s="1601">
        <v>8943</v>
      </c>
      <c r="E4" s="1602"/>
      <c r="F4" s="679">
        <v>4649</v>
      </c>
      <c r="G4" s="679">
        <v>949</v>
      </c>
      <c r="H4" s="679">
        <v>3345</v>
      </c>
      <c r="I4" s="679">
        <v>47</v>
      </c>
      <c r="J4" s="679">
        <v>66</v>
      </c>
    </row>
    <row r="5" spans="1:10" ht="12.95" customHeight="1">
      <c r="A5" s="678">
        <v>2011</v>
      </c>
      <c r="B5" s="679">
        <v>599</v>
      </c>
      <c r="C5" s="679">
        <v>10418</v>
      </c>
      <c r="D5" s="1601">
        <v>12118</v>
      </c>
      <c r="E5" s="1602"/>
      <c r="F5" s="679">
        <v>5865</v>
      </c>
      <c r="G5" s="679">
        <v>1910</v>
      </c>
      <c r="H5" s="679">
        <v>4343</v>
      </c>
      <c r="I5" s="679">
        <v>50</v>
      </c>
      <c r="J5" s="679">
        <v>70</v>
      </c>
    </row>
    <row r="6" spans="1:10" ht="12.95" customHeight="1">
      <c r="A6" s="678">
        <v>2012</v>
      </c>
      <c r="B6" s="679">
        <v>768</v>
      </c>
      <c r="C6" s="679">
        <v>12718</v>
      </c>
      <c r="D6" s="1601">
        <v>13181</v>
      </c>
      <c r="E6" s="1602"/>
      <c r="F6" s="679">
        <v>6422</v>
      </c>
      <c r="G6" s="679">
        <v>1533</v>
      </c>
      <c r="H6" s="679">
        <v>5226</v>
      </c>
      <c r="I6" s="679">
        <v>52</v>
      </c>
      <c r="J6" s="679">
        <v>76</v>
      </c>
    </row>
    <row r="7" spans="1:10" ht="12.95" customHeight="1">
      <c r="A7" s="678">
        <v>2013</v>
      </c>
      <c r="B7" s="679">
        <v>823</v>
      </c>
      <c r="C7" s="679">
        <v>12991</v>
      </c>
      <c r="D7" s="1601">
        <v>15886</v>
      </c>
      <c r="E7" s="1602"/>
      <c r="F7" s="679">
        <v>8040</v>
      </c>
      <c r="G7" s="679">
        <v>2234</v>
      </c>
      <c r="H7" s="679">
        <v>5612</v>
      </c>
      <c r="I7" s="679">
        <v>57</v>
      </c>
      <c r="J7" s="679">
        <v>83</v>
      </c>
    </row>
    <row r="8" spans="1:10" s="682" customFormat="1" ht="12.95" customHeight="1">
      <c r="A8" s="1603" t="s">
        <v>1867</v>
      </c>
      <c r="B8" s="1603"/>
      <c r="C8" s="1603"/>
      <c r="D8" s="1603"/>
      <c r="E8" s="1603"/>
      <c r="F8" s="1603"/>
      <c r="G8" s="1603"/>
      <c r="H8" s="1603"/>
      <c r="I8" s="1603"/>
      <c r="J8" s="1603"/>
    </row>
    <row r="33" spans="1:1">
      <c r="A33" s="260"/>
    </row>
  </sheetData>
  <mergeCells count="8">
    <mergeCell ref="A1:J1"/>
    <mergeCell ref="D7:E7"/>
    <mergeCell ref="A8:J8"/>
    <mergeCell ref="D2:E2"/>
    <mergeCell ref="D3:E3"/>
    <mergeCell ref="D4:E4"/>
    <mergeCell ref="D5:E5"/>
    <mergeCell ref="D6:E6"/>
  </mergeCells>
  <pageMargins left="0.7" right="0.7" top="0.75" bottom="0.75" header="0.3" footer="0.3"/>
  <pageSetup paperSize="9" orientation="portrait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sqref="A1:H1"/>
    </sheetView>
  </sheetViews>
  <sheetFormatPr baseColWidth="10" defaultRowHeight="14.25"/>
  <sheetData>
    <row r="1" spans="1:8" ht="30" customHeight="1">
      <c r="A1" s="1607" t="s">
        <v>1866</v>
      </c>
      <c r="B1" s="1607"/>
      <c r="C1" s="1607"/>
      <c r="D1" s="1607"/>
      <c r="E1" s="1607"/>
      <c r="F1" s="1607"/>
      <c r="G1" s="1607"/>
      <c r="H1" s="1607"/>
    </row>
    <row r="2" spans="1:8" ht="25.5">
      <c r="A2" s="675" t="s">
        <v>5</v>
      </c>
      <c r="B2" s="675" t="s">
        <v>657</v>
      </c>
      <c r="C2" s="675" t="s">
        <v>658</v>
      </c>
      <c r="D2" s="1608" t="s">
        <v>668</v>
      </c>
      <c r="E2" s="1608"/>
      <c r="F2" s="675" t="s">
        <v>665</v>
      </c>
      <c r="G2" s="675" t="s">
        <v>666</v>
      </c>
      <c r="H2" s="675" t="s">
        <v>667</v>
      </c>
    </row>
    <row r="3" spans="1:8">
      <c r="A3" s="678">
        <v>2009</v>
      </c>
      <c r="B3" s="680">
        <v>261</v>
      </c>
      <c r="C3" s="680">
        <v>3517</v>
      </c>
      <c r="D3" s="1606">
        <v>2443</v>
      </c>
      <c r="E3" s="1606"/>
      <c r="F3" s="680">
        <v>160</v>
      </c>
      <c r="G3" s="680">
        <v>364</v>
      </c>
      <c r="H3" s="680">
        <v>1919</v>
      </c>
    </row>
    <row r="4" spans="1:8">
      <c r="A4" s="678">
        <v>2010</v>
      </c>
      <c r="B4" s="680">
        <v>242</v>
      </c>
      <c r="C4" s="680">
        <v>4100</v>
      </c>
      <c r="D4" s="1606">
        <v>5328</v>
      </c>
      <c r="E4" s="1606"/>
      <c r="F4" s="680">
        <v>1924</v>
      </c>
      <c r="G4" s="680">
        <v>489</v>
      </c>
      <c r="H4" s="680">
        <v>2915</v>
      </c>
    </row>
    <row r="5" spans="1:8">
      <c r="A5" s="678">
        <v>2011</v>
      </c>
      <c r="B5" s="680">
        <v>257</v>
      </c>
      <c r="C5" s="680">
        <v>4219</v>
      </c>
      <c r="D5" s="1606">
        <v>4393</v>
      </c>
      <c r="E5" s="1606"/>
      <c r="F5" s="680">
        <v>1699</v>
      </c>
      <c r="G5" s="680">
        <v>364</v>
      </c>
      <c r="H5" s="680">
        <v>2330</v>
      </c>
    </row>
    <row r="6" spans="1:8">
      <c r="A6" s="678">
        <v>2012</v>
      </c>
      <c r="B6" s="680">
        <v>270</v>
      </c>
      <c r="C6" s="680">
        <v>4581</v>
      </c>
      <c r="D6" s="1606">
        <v>6102</v>
      </c>
      <c r="E6" s="1606"/>
      <c r="F6" s="680">
        <v>2491</v>
      </c>
      <c r="G6" s="680">
        <v>369</v>
      </c>
      <c r="H6" s="680">
        <v>3242</v>
      </c>
    </row>
    <row r="7" spans="1:8">
      <c r="A7" s="678">
        <v>2013</v>
      </c>
      <c r="B7" s="680">
        <v>310</v>
      </c>
      <c r="C7" s="680">
        <v>4698</v>
      </c>
      <c r="D7" s="1606">
        <v>6078</v>
      </c>
      <c r="E7" s="1606"/>
      <c r="F7" s="680">
        <v>2446</v>
      </c>
      <c r="G7" s="680">
        <v>219</v>
      </c>
      <c r="H7" s="680">
        <v>3413</v>
      </c>
    </row>
    <row r="8" spans="1:8" s="685" customFormat="1" ht="12" customHeight="1">
      <c r="A8" s="1603" t="s">
        <v>1867</v>
      </c>
      <c r="B8" s="1603"/>
      <c r="C8" s="1603"/>
      <c r="D8" s="1603"/>
      <c r="E8" s="1603"/>
      <c r="F8" s="1603"/>
      <c r="G8" s="1603"/>
      <c r="H8" s="1603"/>
    </row>
  </sheetData>
  <mergeCells count="8">
    <mergeCell ref="A8:H8"/>
    <mergeCell ref="D7:E7"/>
    <mergeCell ref="A1:H1"/>
    <mergeCell ref="D2:E2"/>
    <mergeCell ref="D3:E3"/>
    <mergeCell ref="D4:E4"/>
    <mergeCell ref="D5:E5"/>
    <mergeCell ref="D6:E6"/>
  </mergeCells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sqref="A1:H1"/>
    </sheetView>
  </sheetViews>
  <sheetFormatPr baseColWidth="10" defaultRowHeight="14.25"/>
  <sheetData>
    <row r="1" spans="1:8" ht="30" customHeight="1">
      <c r="A1" s="1607" t="s">
        <v>1880</v>
      </c>
      <c r="B1" s="1607"/>
      <c r="C1" s="1607"/>
      <c r="D1" s="1607"/>
      <c r="E1" s="1607"/>
      <c r="F1" s="1607"/>
      <c r="G1" s="1607"/>
      <c r="H1" s="1607"/>
    </row>
    <row r="2" spans="1:8" ht="25.5">
      <c r="A2" s="675" t="s">
        <v>669</v>
      </c>
      <c r="B2" s="675" t="s">
        <v>657</v>
      </c>
      <c r="C2" s="675" t="s">
        <v>658</v>
      </c>
      <c r="D2" s="1608" t="s">
        <v>668</v>
      </c>
      <c r="E2" s="1608"/>
      <c r="F2" s="675" t="s">
        <v>665</v>
      </c>
      <c r="G2" s="675" t="s">
        <v>666</v>
      </c>
      <c r="H2" s="675" t="s">
        <v>667</v>
      </c>
    </row>
    <row r="3" spans="1:8">
      <c r="A3" s="678">
        <v>2009</v>
      </c>
      <c r="B3" s="683">
        <v>48</v>
      </c>
      <c r="C3" s="683">
        <v>422</v>
      </c>
      <c r="D3" s="1609">
        <v>234</v>
      </c>
      <c r="E3" s="1609"/>
      <c r="F3" s="683">
        <v>188</v>
      </c>
      <c r="G3" s="683">
        <v>46</v>
      </c>
      <c r="H3" s="683">
        <v>0</v>
      </c>
    </row>
    <row r="4" spans="1:8">
      <c r="A4" s="678">
        <v>2010</v>
      </c>
      <c r="B4" s="683">
        <v>18</v>
      </c>
      <c r="C4" s="683">
        <v>242</v>
      </c>
      <c r="D4" s="1609">
        <v>231</v>
      </c>
      <c r="E4" s="1609"/>
      <c r="F4" s="683">
        <v>138</v>
      </c>
      <c r="G4" s="683">
        <v>31</v>
      </c>
      <c r="H4" s="683">
        <v>62</v>
      </c>
    </row>
    <row r="5" spans="1:8">
      <c r="A5" s="678">
        <v>2011</v>
      </c>
      <c r="B5" s="683">
        <v>17</v>
      </c>
      <c r="C5" s="683">
        <v>303</v>
      </c>
      <c r="D5" s="1609">
        <v>194</v>
      </c>
      <c r="E5" s="1609"/>
      <c r="F5" s="683">
        <v>150</v>
      </c>
      <c r="G5" s="683">
        <v>44</v>
      </c>
      <c r="H5" s="683">
        <v>0</v>
      </c>
    </row>
    <row r="6" spans="1:8">
      <c r="A6" s="678">
        <v>2012</v>
      </c>
      <c r="B6" s="683">
        <v>8</v>
      </c>
      <c r="C6" s="683">
        <v>200</v>
      </c>
      <c r="D6" s="1609">
        <v>126</v>
      </c>
      <c r="E6" s="1609"/>
      <c r="F6" s="683">
        <v>101</v>
      </c>
      <c r="G6" s="683">
        <v>22</v>
      </c>
      <c r="H6" s="683">
        <v>3</v>
      </c>
    </row>
    <row r="7" spans="1:8">
      <c r="A7" s="678">
        <v>2013</v>
      </c>
      <c r="B7" s="683">
        <v>18</v>
      </c>
      <c r="C7" s="683">
        <v>303</v>
      </c>
      <c r="D7" s="1609">
        <v>270</v>
      </c>
      <c r="E7" s="1609"/>
      <c r="F7" s="683">
        <v>204</v>
      </c>
      <c r="G7" s="683">
        <v>62</v>
      </c>
      <c r="H7" s="683">
        <v>4</v>
      </c>
    </row>
    <row r="8" spans="1:8" s="685" customFormat="1" ht="12" customHeight="1">
      <c r="A8" s="1603" t="s">
        <v>1867</v>
      </c>
      <c r="B8" s="1603"/>
      <c r="C8" s="1603"/>
      <c r="D8" s="1603"/>
      <c r="E8" s="1603"/>
      <c r="F8" s="1603"/>
      <c r="G8" s="1603"/>
      <c r="H8" s="1603"/>
    </row>
  </sheetData>
  <mergeCells count="8">
    <mergeCell ref="A8:H8"/>
    <mergeCell ref="D6:E6"/>
    <mergeCell ref="D7:E7"/>
    <mergeCell ref="A1:H1"/>
    <mergeCell ref="D2:E2"/>
    <mergeCell ref="D3:E3"/>
    <mergeCell ref="D4:E4"/>
    <mergeCell ref="D5:E5"/>
  </mergeCells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K21" sqref="K21"/>
    </sheetView>
  </sheetViews>
  <sheetFormatPr baseColWidth="10" defaultRowHeight="14.25"/>
  <sheetData>
    <row r="1" spans="1:8" s="259" customFormat="1" ht="30" customHeight="1">
      <c r="A1" s="1600" t="s">
        <v>1881</v>
      </c>
      <c r="B1" s="1600"/>
      <c r="C1" s="1600"/>
      <c r="D1" s="1600"/>
      <c r="E1" s="1600"/>
      <c r="F1" s="1600"/>
      <c r="G1" s="1600"/>
      <c r="H1" s="1600"/>
    </row>
    <row r="2" spans="1:8" s="259" customFormat="1" ht="29.45" customHeight="1">
      <c r="A2" s="676" t="s">
        <v>5</v>
      </c>
      <c r="B2" s="676" t="s">
        <v>657</v>
      </c>
      <c r="C2" s="676" t="s">
        <v>658</v>
      </c>
      <c r="D2" s="1608" t="s">
        <v>668</v>
      </c>
      <c r="E2" s="1608"/>
      <c r="F2" s="954" t="s">
        <v>665</v>
      </c>
      <c r="G2" s="676" t="s">
        <v>666</v>
      </c>
      <c r="H2" s="676" t="s">
        <v>667</v>
      </c>
    </row>
    <row r="3" spans="1:8" s="259" customFormat="1" ht="12.95" customHeight="1">
      <c r="A3" s="678">
        <v>2009</v>
      </c>
      <c r="B3" s="684">
        <v>11</v>
      </c>
      <c r="C3" s="684">
        <v>530</v>
      </c>
      <c r="D3" s="1609">
        <v>85</v>
      </c>
      <c r="E3" s="1609"/>
      <c r="F3" s="684">
        <v>41</v>
      </c>
      <c r="G3" s="684">
        <v>4</v>
      </c>
      <c r="H3" s="684">
        <v>40</v>
      </c>
    </row>
    <row r="4" spans="1:8" s="259" customFormat="1" ht="12.95" customHeight="1">
      <c r="A4" s="678">
        <v>2010</v>
      </c>
      <c r="B4" s="684">
        <v>20</v>
      </c>
      <c r="C4" s="684">
        <v>767</v>
      </c>
      <c r="D4" s="1609">
        <v>311</v>
      </c>
      <c r="E4" s="1609"/>
      <c r="F4" s="684">
        <v>129</v>
      </c>
      <c r="G4" s="684">
        <v>28</v>
      </c>
      <c r="H4" s="684">
        <v>87</v>
      </c>
    </row>
    <row r="5" spans="1:8" s="259" customFormat="1" ht="12.95" customHeight="1">
      <c r="A5" s="678">
        <v>2011</v>
      </c>
      <c r="B5" s="684">
        <v>19</v>
      </c>
      <c r="C5" s="684">
        <v>745</v>
      </c>
      <c r="D5" s="1609">
        <v>341</v>
      </c>
      <c r="E5" s="1609"/>
      <c r="F5" s="684">
        <v>130</v>
      </c>
      <c r="G5" s="684">
        <v>57</v>
      </c>
      <c r="H5" s="684">
        <v>154</v>
      </c>
    </row>
    <row r="6" spans="1:8" s="259" customFormat="1" ht="12.95" customHeight="1">
      <c r="A6" s="678">
        <v>2012</v>
      </c>
      <c r="B6" s="684">
        <v>30</v>
      </c>
      <c r="C6" s="684">
        <v>948</v>
      </c>
      <c r="D6" s="1609">
        <v>583</v>
      </c>
      <c r="E6" s="1609"/>
      <c r="F6" s="684">
        <v>249</v>
      </c>
      <c r="G6" s="684">
        <v>81</v>
      </c>
      <c r="H6" s="684">
        <v>253</v>
      </c>
    </row>
    <row r="7" spans="1:8">
      <c r="A7" s="678">
        <v>2013</v>
      </c>
      <c r="B7" s="684">
        <v>30</v>
      </c>
      <c r="C7" s="684">
        <v>1580</v>
      </c>
      <c r="D7" s="1609">
        <v>473</v>
      </c>
      <c r="E7" s="1609"/>
      <c r="F7" s="684">
        <v>217</v>
      </c>
      <c r="G7" s="684">
        <v>81</v>
      </c>
      <c r="H7" s="684">
        <v>175</v>
      </c>
    </row>
    <row r="8" spans="1:8" ht="14.25" customHeight="1">
      <c r="A8" s="1603" t="s">
        <v>1867</v>
      </c>
      <c r="B8" s="1603"/>
      <c r="C8" s="1603"/>
      <c r="D8" s="1603"/>
      <c r="E8" s="1603"/>
      <c r="F8" s="1603"/>
      <c r="G8" s="1603"/>
      <c r="H8" s="1603"/>
    </row>
    <row r="15" spans="1:8" ht="15">
      <c r="A15" s="1607"/>
      <c r="B15" s="1607"/>
      <c r="C15" s="1607"/>
      <c r="D15" s="1607"/>
      <c r="E15" s="1607"/>
      <c r="F15" s="1607"/>
      <c r="G15" s="1607"/>
      <c r="H15" s="1607"/>
    </row>
  </sheetData>
  <mergeCells count="9">
    <mergeCell ref="A15:H15"/>
    <mergeCell ref="A8:H8"/>
    <mergeCell ref="D7:E7"/>
    <mergeCell ref="A1:H1"/>
    <mergeCell ref="D2:E2"/>
    <mergeCell ref="D3:E3"/>
    <mergeCell ref="D4:E4"/>
    <mergeCell ref="D5:E5"/>
    <mergeCell ref="D6:E6"/>
  </mergeCells>
  <pageMargins left="0.7" right="0.7" top="0.78740157499999996" bottom="0.78740157499999996" header="0.3" footer="0.3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A8" sqref="A8:H8"/>
    </sheetView>
  </sheetViews>
  <sheetFormatPr baseColWidth="10" defaultRowHeight="14.25"/>
  <sheetData>
    <row r="1" spans="1:8" s="259" customFormat="1" ht="30" customHeight="1">
      <c r="A1" s="1600" t="s">
        <v>1882</v>
      </c>
      <c r="B1" s="1600"/>
      <c r="C1" s="1600"/>
      <c r="D1" s="1600"/>
      <c r="E1" s="1600"/>
      <c r="F1" s="1600"/>
      <c r="G1" s="1600"/>
      <c r="H1" s="1600"/>
    </row>
    <row r="2" spans="1:8" s="259" customFormat="1" ht="24.95" customHeight="1">
      <c r="A2" s="676" t="s">
        <v>5</v>
      </c>
      <c r="B2" s="676" t="s">
        <v>657</v>
      </c>
      <c r="C2" s="676" t="s">
        <v>658</v>
      </c>
      <c r="D2" s="1608" t="s">
        <v>668</v>
      </c>
      <c r="E2" s="1608"/>
      <c r="F2" s="676" t="s">
        <v>665</v>
      </c>
      <c r="G2" s="676" t="s">
        <v>666</v>
      </c>
      <c r="H2" s="676" t="s">
        <v>667</v>
      </c>
    </row>
    <row r="3" spans="1:8" s="259" customFormat="1" ht="12.95" customHeight="1">
      <c r="A3" s="678">
        <v>2009</v>
      </c>
      <c r="B3" s="684">
        <v>3</v>
      </c>
      <c r="C3" s="684">
        <v>11</v>
      </c>
      <c r="D3" s="1609">
        <v>11</v>
      </c>
      <c r="E3" s="1609"/>
      <c r="F3" s="684">
        <v>7</v>
      </c>
      <c r="G3" s="684">
        <v>0</v>
      </c>
      <c r="H3" s="684">
        <v>4</v>
      </c>
    </row>
    <row r="4" spans="1:8" s="259" customFormat="1" ht="12.95" customHeight="1">
      <c r="A4" s="678">
        <v>2010</v>
      </c>
      <c r="B4" s="684">
        <v>3</v>
      </c>
      <c r="C4" s="684">
        <v>43</v>
      </c>
      <c r="D4" s="1609">
        <v>22</v>
      </c>
      <c r="E4" s="1609"/>
      <c r="F4" s="684">
        <v>22</v>
      </c>
      <c r="G4" s="684">
        <v>0</v>
      </c>
      <c r="H4" s="684">
        <v>0</v>
      </c>
    </row>
    <row r="5" spans="1:8" s="259" customFormat="1" ht="12.95" customHeight="1">
      <c r="A5" s="678">
        <v>2011</v>
      </c>
      <c r="B5" s="684">
        <v>8</v>
      </c>
      <c r="C5" s="684">
        <v>135</v>
      </c>
      <c r="D5" s="1609">
        <v>79</v>
      </c>
      <c r="E5" s="1609"/>
      <c r="F5" s="684">
        <v>72</v>
      </c>
      <c r="G5" s="684">
        <v>7</v>
      </c>
      <c r="H5" s="684">
        <v>0</v>
      </c>
    </row>
    <row r="6" spans="1:8" s="259" customFormat="1" ht="12.95" customHeight="1">
      <c r="A6" s="678">
        <v>2012</v>
      </c>
      <c r="B6" s="684">
        <v>10</v>
      </c>
      <c r="C6" s="684">
        <v>186</v>
      </c>
      <c r="D6" s="1609">
        <v>97</v>
      </c>
      <c r="E6" s="1609"/>
      <c r="F6" s="684">
        <v>77</v>
      </c>
      <c r="G6" s="684">
        <v>4</v>
      </c>
      <c r="H6" s="684">
        <v>16</v>
      </c>
    </row>
    <row r="7" spans="1:8" s="259" customFormat="1" ht="12.95" customHeight="1">
      <c r="A7" s="678">
        <v>2013</v>
      </c>
      <c r="B7" s="684">
        <v>14</v>
      </c>
      <c r="C7" s="684">
        <v>449</v>
      </c>
      <c r="D7" s="1609">
        <v>200</v>
      </c>
      <c r="E7" s="1609"/>
      <c r="F7" s="684">
        <v>118</v>
      </c>
      <c r="G7" s="684">
        <v>31</v>
      </c>
      <c r="H7" s="684">
        <v>51</v>
      </c>
    </row>
    <row r="8" spans="1:8">
      <c r="A8" s="1603" t="s">
        <v>1923</v>
      </c>
      <c r="B8" s="1603"/>
      <c r="C8" s="1603"/>
      <c r="D8" s="1603"/>
      <c r="E8" s="1603"/>
      <c r="F8" s="1603"/>
      <c r="G8" s="1603"/>
      <c r="H8" s="1603"/>
    </row>
  </sheetData>
  <mergeCells count="8">
    <mergeCell ref="A8:H8"/>
    <mergeCell ref="A1:H1"/>
    <mergeCell ref="D7:E7"/>
    <mergeCell ref="D2:E2"/>
    <mergeCell ref="D3:E3"/>
    <mergeCell ref="D4:E4"/>
    <mergeCell ref="D5:E5"/>
    <mergeCell ref="D6:E6"/>
  </mergeCells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A8" sqref="A8:H8"/>
    </sheetView>
  </sheetViews>
  <sheetFormatPr baseColWidth="10" defaultRowHeight="14.25"/>
  <sheetData>
    <row r="1" spans="1:8" s="259" customFormat="1" ht="30" customHeight="1">
      <c r="A1" s="1600" t="s">
        <v>1883</v>
      </c>
      <c r="B1" s="1600"/>
      <c r="C1" s="1600"/>
      <c r="D1" s="1600"/>
      <c r="E1" s="1600"/>
      <c r="F1" s="1600"/>
      <c r="G1" s="1600"/>
      <c r="H1" s="1600"/>
    </row>
    <row r="2" spans="1:8" s="259" customFormat="1" ht="24.95" customHeight="1">
      <c r="A2" s="676" t="s">
        <v>5</v>
      </c>
      <c r="B2" s="676" t="s">
        <v>657</v>
      </c>
      <c r="C2" s="676" t="s">
        <v>658</v>
      </c>
      <c r="D2" s="1608" t="s">
        <v>668</v>
      </c>
      <c r="E2" s="1608"/>
      <c r="F2" s="676" t="s">
        <v>665</v>
      </c>
      <c r="G2" s="676" t="s">
        <v>666</v>
      </c>
      <c r="H2" s="676" t="s">
        <v>667</v>
      </c>
    </row>
    <row r="3" spans="1:8" s="259" customFormat="1" ht="12.95" customHeight="1">
      <c r="A3" s="678">
        <v>2009</v>
      </c>
      <c r="B3" s="684">
        <v>46</v>
      </c>
      <c r="C3" s="684">
        <v>350</v>
      </c>
      <c r="D3" s="1609">
        <v>927</v>
      </c>
      <c r="E3" s="1609"/>
      <c r="F3" s="684">
        <v>758</v>
      </c>
      <c r="G3" s="684">
        <v>30</v>
      </c>
      <c r="H3" s="684">
        <v>138</v>
      </c>
    </row>
    <row r="4" spans="1:8" s="259" customFormat="1" ht="12.95" customHeight="1">
      <c r="A4" s="678">
        <v>2010</v>
      </c>
      <c r="B4" s="684">
        <v>68</v>
      </c>
      <c r="C4" s="684">
        <v>1326</v>
      </c>
      <c r="D4" s="1609">
        <v>1245</v>
      </c>
      <c r="E4" s="1609"/>
      <c r="F4" s="684">
        <v>1035</v>
      </c>
      <c r="G4" s="684">
        <v>135</v>
      </c>
      <c r="H4" s="684">
        <v>75</v>
      </c>
    </row>
    <row r="5" spans="1:8" s="259" customFormat="1" ht="12.95" customHeight="1">
      <c r="A5" s="678">
        <v>2011</v>
      </c>
      <c r="B5" s="684">
        <v>76</v>
      </c>
      <c r="C5" s="684">
        <v>1654</v>
      </c>
      <c r="D5" s="1609">
        <v>1204</v>
      </c>
      <c r="E5" s="1609"/>
      <c r="F5" s="684">
        <v>947</v>
      </c>
      <c r="G5" s="684">
        <v>181</v>
      </c>
      <c r="H5" s="684">
        <v>76</v>
      </c>
    </row>
    <row r="6" spans="1:8" s="259" customFormat="1" ht="12.95" customHeight="1">
      <c r="A6" s="678">
        <v>2012</v>
      </c>
      <c r="B6" s="684">
        <v>103</v>
      </c>
      <c r="C6" s="684">
        <v>1322</v>
      </c>
      <c r="D6" s="1609">
        <v>1826</v>
      </c>
      <c r="E6" s="1609"/>
      <c r="F6" s="684">
        <v>1270</v>
      </c>
      <c r="G6" s="684">
        <v>502</v>
      </c>
      <c r="H6" s="684">
        <v>54</v>
      </c>
    </row>
    <row r="7" spans="1:8" s="259" customFormat="1" ht="12.95" customHeight="1">
      <c r="A7" s="678">
        <v>2013</v>
      </c>
      <c r="B7" s="684">
        <v>100</v>
      </c>
      <c r="C7" s="684">
        <v>2001</v>
      </c>
      <c r="D7" s="1609">
        <v>3172</v>
      </c>
      <c r="E7" s="1609"/>
      <c r="F7" s="684">
        <v>1880</v>
      </c>
      <c r="G7" s="684">
        <v>690</v>
      </c>
      <c r="H7" s="684">
        <v>602</v>
      </c>
    </row>
    <row r="8" spans="1:8">
      <c r="A8" s="1603" t="s">
        <v>1923</v>
      </c>
      <c r="B8" s="1603"/>
      <c r="C8" s="1603"/>
      <c r="D8" s="1603"/>
      <c r="E8" s="1603"/>
      <c r="F8" s="1603"/>
      <c r="G8" s="1603"/>
      <c r="H8" s="1603"/>
    </row>
  </sheetData>
  <mergeCells count="8">
    <mergeCell ref="A8:H8"/>
    <mergeCell ref="D7:E7"/>
    <mergeCell ref="A1:H1"/>
    <mergeCell ref="D2:E2"/>
    <mergeCell ref="D3:E3"/>
    <mergeCell ref="D4:E4"/>
    <mergeCell ref="D5:E5"/>
    <mergeCell ref="D6:E6"/>
  </mergeCells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8" sqref="A8:H8"/>
    </sheetView>
  </sheetViews>
  <sheetFormatPr baseColWidth="10" defaultRowHeight="14.25"/>
  <sheetData>
    <row r="1" spans="1:8" s="259" customFormat="1" ht="30" customHeight="1" thickBot="1">
      <c r="A1" s="1607" t="s">
        <v>1884</v>
      </c>
      <c r="B1" s="1607"/>
      <c r="C1" s="1607"/>
      <c r="D1" s="1607"/>
      <c r="E1" s="1607"/>
      <c r="F1" s="1607"/>
      <c r="G1" s="1607"/>
      <c r="H1" s="1607"/>
    </row>
    <row r="2" spans="1:8" s="259" customFormat="1" ht="24.95" customHeight="1">
      <c r="A2" s="770" t="s">
        <v>5</v>
      </c>
      <c r="B2" s="771" t="s">
        <v>657</v>
      </c>
      <c r="C2" s="771" t="s">
        <v>658</v>
      </c>
      <c r="D2" s="1612" t="s">
        <v>668</v>
      </c>
      <c r="E2" s="1612"/>
      <c r="F2" s="771" t="s">
        <v>665</v>
      </c>
      <c r="G2" s="771" t="s">
        <v>666</v>
      </c>
      <c r="H2" s="772" t="s">
        <v>667</v>
      </c>
    </row>
    <row r="3" spans="1:8" s="259" customFormat="1" ht="12.95" customHeight="1">
      <c r="A3" s="768">
        <v>2009</v>
      </c>
      <c r="B3" s="744">
        <v>72</v>
      </c>
      <c r="C3" s="744">
        <v>626</v>
      </c>
      <c r="D3" s="1609">
        <v>323</v>
      </c>
      <c r="E3" s="1609"/>
      <c r="F3" s="744">
        <v>309</v>
      </c>
      <c r="G3" s="744">
        <v>13</v>
      </c>
      <c r="H3" s="773" t="s">
        <v>67</v>
      </c>
    </row>
    <row r="4" spans="1:8" s="259" customFormat="1" ht="12.95" customHeight="1">
      <c r="A4" s="768">
        <v>2010</v>
      </c>
      <c r="B4" s="744">
        <v>64</v>
      </c>
      <c r="C4" s="744">
        <v>1200</v>
      </c>
      <c r="D4" s="1609">
        <v>598</v>
      </c>
      <c r="E4" s="1609"/>
      <c r="F4" s="744">
        <v>531</v>
      </c>
      <c r="G4" s="744">
        <v>39</v>
      </c>
      <c r="H4" s="773">
        <v>28</v>
      </c>
    </row>
    <row r="5" spans="1:8" s="259" customFormat="1" ht="12.95" customHeight="1">
      <c r="A5" s="768">
        <v>2011</v>
      </c>
      <c r="B5" s="744">
        <v>80</v>
      </c>
      <c r="C5" s="744">
        <v>1102</v>
      </c>
      <c r="D5" s="1609">
        <v>1048</v>
      </c>
      <c r="E5" s="1609"/>
      <c r="F5" s="744">
        <v>788</v>
      </c>
      <c r="G5" s="744">
        <v>236</v>
      </c>
      <c r="H5" s="773">
        <v>24</v>
      </c>
    </row>
    <row r="6" spans="1:8" s="259" customFormat="1" ht="12.95" customHeight="1">
      <c r="A6" s="768">
        <v>2012</v>
      </c>
      <c r="B6" s="744">
        <v>69</v>
      </c>
      <c r="C6" s="744">
        <v>1180</v>
      </c>
      <c r="D6" s="1609">
        <v>738</v>
      </c>
      <c r="E6" s="1609"/>
      <c r="F6" s="744">
        <v>615</v>
      </c>
      <c r="G6" s="744">
        <v>111</v>
      </c>
      <c r="H6" s="773">
        <v>12</v>
      </c>
    </row>
    <row r="7" spans="1:8" s="259" customFormat="1" ht="12.95" customHeight="1" thickBot="1">
      <c r="A7" s="769">
        <v>2013</v>
      </c>
      <c r="B7" s="774">
        <v>83</v>
      </c>
      <c r="C7" s="774">
        <v>1310</v>
      </c>
      <c r="D7" s="1611">
        <v>927</v>
      </c>
      <c r="E7" s="1611"/>
      <c r="F7" s="774">
        <v>733</v>
      </c>
      <c r="G7" s="774">
        <v>146</v>
      </c>
      <c r="H7" s="775">
        <v>48</v>
      </c>
    </row>
    <row r="8" spans="1:8">
      <c r="A8" s="1610" t="s">
        <v>1923</v>
      </c>
      <c r="B8" s="1610"/>
      <c r="C8" s="1610"/>
      <c r="D8" s="1610"/>
      <c r="E8" s="1610"/>
      <c r="F8" s="1610"/>
      <c r="G8" s="1610"/>
      <c r="H8" s="1610"/>
    </row>
    <row r="9" spans="1:8">
      <c r="A9" s="150" t="s">
        <v>1913</v>
      </c>
    </row>
  </sheetData>
  <mergeCells count="8">
    <mergeCell ref="A1:H1"/>
    <mergeCell ref="A8:H8"/>
    <mergeCell ref="D7:E7"/>
    <mergeCell ref="D2:E2"/>
    <mergeCell ref="D3:E3"/>
    <mergeCell ref="D4:E4"/>
    <mergeCell ref="D5:E5"/>
    <mergeCell ref="D6:E6"/>
  </mergeCells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8" sqref="A8:H8"/>
    </sheetView>
  </sheetViews>
  <sheetFormatPr baseColWidth="10" defaultRowHeight="14.25"/>
  <sheetData>
    <row r="1" spans="1:8" s="259" customFormat="1" ht="30" customHeight="1">
      <c r="A1" s="1600" t="s">
        <v>1887</v>
      </c>
      <c r="B1" s="1600"/>
      <c r="C1" s="1600"/>
      <c r="D1" s="1600"/>
      <c r="E1" s="1600"/>
      <c r="F1" s="1600"/>
      <c r="G1" s="1600"/>
      <c r="H1" s="1600"/>
    </row>
    <row r="2" spans="1:8" s="784" customFormat="1" ht="24.95" customHeight="1">
      <c r="A2" s="783" t="s">
        <v>5</v>
      </c>
      <c r="B2" s="783" t="s">
        <v>657</v>
      </c>
      <c r="C2" s="783" t="s">
        <v>658</v>
      </c>
      <c r="D2" s="1613" t="s">
        <v>668</v>
      </c>
      <c r="E2" s="1613"/>
      <c r="F2" s="783" t="s">
        <v>665</v>
      </c>
      <c r="G2" s="783" t="s">
        <v>666</v>
      </c>
      <c r="H2" s="783" t="s">
        <v>667</v>
      </c>
    </row>
    <row r="3" spans="1:8" s="259" customFormat="1" ht="12.95" customHeight="1">
      <c r="A3" s="678">
        <v>2009</v>
      </c>
      <c r="B3" s="744">
        <v>8</v>
      </c>
      <c r="C3" s="744">
        <v>74</v>
      </c>
      <c r="D3" s="1609">
        <v>72</v>
      </c>
      <c r="E3" s="1609"/>
      <c r="F3" s="744">
        <v>26</v>
      </c>
      <c r="G3" s="744">
        <v>24</v>
      </c>
      <c r="H3" s="744">
        <v>22</v>
      </c>
    </row>
    <row r="4" spans="1:8" s="259" customFormat="1" ht="12.95" customHeight="1">
      <c r="A4" s="678">
        <v>2010</v>
      </c>
      <c r="B4" s="744">
        <v>7</v>
      </c>
      <c r="C4" s="744">
        <v>76</v>
      </c>
      <c r="D4" s="1609">
        <v>56</v>
      </c>
      <c r="E4" s="1609"/>
      <c r="F4" s="744">
        <v>36</v>
      </c>
      <c r="G4" s="744">
        <v>20</v>
      </c>
      <c r="H4" s="744">
        <v>0</v>
      </c>
    </row>
    <row r="5" spans="1:8" s="259" customFormat="1" ht="12.95" customHeight="1">
      <c r="A5" s="678">
        <v>2011</v>
      </c>
      <c r="B5" s="744">
        <v>10</v>
      </c>
      <c r="C5" s="744">
        <v>125</v>
      </c>
      <c r="D5" s="1609">
        <v>95</v>
      </c>
      <c r="E5" s="1609"/>
      <c r="F5" s="744">
        <v>68</v>
      </c>
      <c r="G5" s="744">
        <v>27</v>
      </c>
      <c r="H5" s="744">
        <v>0</v>
      </c>
    </row>
    <row r="6" spans="1:8" s="259" customFormat="1" ht="12.95" customHeight="1">
      <c r="A6" s="678">
        <v>2012</v>
      </c>
      <c r="B6" s="744">
        <v>14</v>
      </c>
      <c r="C6" s="744">
        <v>110</v>
      </c>
      <c r="D6" s="1609">
        <v>73</v>
      </c>
      <c r="E6" s="1609"/>
      <c r="F6" s="744">
        <v>47</v>
      </c>
      <c r="G6" s="744">
        <v>26</v>
      </c>
      <c r="H6" s="744">
        <v>0</v>
      </c>
    </row>
    <row r="7" spans="1:8" s="259" customFormat="1" ht="12.95" customHeight="1">
      <c r="A7" s="678">
        <v>2013</v>
      </c>
      <c r="B7" s="744">
        <v>14</v>
      </c>
      <c r="C7" s="744">
        <v>91</v>
      </c>
      <c r="D7" s="1609">
        <v>88</v>
      </c>
      <c r="E7" s="1609"/>
      <c r="F7" s="744">
        <v>44</v>
      </c>
      <c r="G7" s="744">
        <v>42</v>
      </c>
      <c r="H7" s="955" t="s">
        <v>67</v>
      </c>
    </row>
    <row r="8" spans="1:8">
      <c r="A8" s="1603" t="s">
        <v>1923</v>
      </c>
      <c r="B8" s="1603"/>
      <c r="C8" s="1603"/>
      <c r="D8" s="1603"/>
      <c r="E8" s="1603"/>
      <c r="F8" s="1603"/>
      <c r="G8" s="1603"/>
      <c r="H8" s="1603"/>
    </row>
    <row r="9" spans="1:8">
      <c r="A9" s="150" t="s">
        <v>1913</v>
      </c>
    </row>
  </sheetData>
  <mergeCells count="8">
    <mergeCell ref="A1:H1"/>
    <mergeCell ref="A8:H8"/>
    <mergeCell ref="D7:E7"/>
    <mergeCell ref="D2:E2"/>
    <mergeCell ref="D3:E3"/>
    <mergeCell ref="D4:E4"/>
    <mergeCell ref="D5:E5"/>
    <mergeCell ref="D6:E6"/>
  </mergeCells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A8" sqref="A8:H8"/>
    </sheetView>
  </sheetViews>
  <sheetFormatPr baseColWidth="10" defaultRowHeight="14.25"/>
  <sheetData>
    <row r="1" spans="1:8" s="259" customFormat="1" ht="30" customHeight="1" thickBot="1">
      <c r="A1" s="1607" t="s">
        <v>1885</v>
      </c>
      <c r="B1" s="1607"/>
      <c r="C1" s="1607"/>
      <c r="D1" s="1607"/>
      <c r="E1" s="1607"/>
      <c r="F1" s="1607"/>
      <c r="G1" s="1607"/>
      <c r="H1" s="1607"/>
    </row>
    <row r="2" spans="1:8" s="784" customFormat="1" ht="24.95" customHeight="1">
      <c r="A2" s="770" t="s">
        <v>5</v>
      </c>
      <c r="B2" s="771" t="s">
        <v>657</v>
      </c>
      <c r="C2" s="771" t="s">
        <v>658</v>
      </c>
      <c r="D2" s="1612" t="s">
        <v>668</v>
      </c>
      <c r="E2" s="1612"/>
      <c r="F2" s="771" t="s">
        <v>665</v>
      </c>
      <c r="G2" s="771" t="s">
        <v>666</v>
      </c>
      <c r="H2" s="772" t="s">
        <v>667</v>
      </c>
    </row>
    <row r="3" spans="1:8" s="259" customFormat="1" ht="12.95" customHeight="1">
      <c r="A3" s="778">
        <v>2009</v>
      </c>
      <c r="B3" s="776">
        <v>46</v>
      </c>
      <c r="C3" s="776">
        <v>292</v>
      </c>
      <c r="D3" s="1614">
        <v>166</v>
      </c>
      <c r="E3" s="1614"/>
      <c r="F3" s="776">
        <v>97</v>
      </c>
      <c r="G3" s="776">
        <v>32</v>
      </c>
      <c r="H3" s="779">
        <v>37</v>
      </c>
    </row>
    <row r="4" spans="1:8" s="259" customFormat="1" ht="12.95" customHeight="1">
      <c r="A4" s="778">
        <v>2010</v>
      </c>
      <c r="B4" s="776">
        <v>27</v>
      </c>
      <c r="C4" s="776">
        <v>400</v>
      </c>
      <c r="D4" s="1614">
        <v>277</v>
      </c>
      <c r="E4" s="1614"/>
      <c r="F4" s="776">
        <v>155</v>
      </c>
      <c r="G4" s="776">
        <v>70</v>
      </c>
      <c r="H4" s="779">
        <v>52</v>
      </c>
    </row>
    <row r="5" spans="1:8" s="259" customFormat="1" ht="12.95" customHeight="1">
      <c r="A5" s="778">
        <v>2011</v>
      </c>
      <c r="B5" s="776">
        <v>30</v>
      </c>
      <c r="C5" s="776">
        <v>876</v>
      </c>
      <c r="D5" s="1614">
        <v>179</v>
      </c>
      <c r="E5" s="1614"/>
      <c r="F5" s="776">
        <v>134</v>
      </c>
      <c r="G5" s="776">
        <v>39</v>
      </c>
      <c r="H5" s="779">
        <v>6</v>
      </c>
    </row>
    <row r="6" spans="1:8" s="259" customFormat="1" ht="12.95" customHeight="1">
      <c r="A6" s="778">
        <v>2012</v>
      </c>
      <c r="B6" s="776">
        <v>44</v>
      </c>
      <c r="C6" s="776">
        <v>2415</v>
      </c>
      <c r="D6" s="1614">
        <v>1219</v>
      </c>
      <c r="E6" s="1614"/>
      <c r="F6" s="776">
        <v>131</v>
      </c>
      <c r="G6" s="776">
        <v>76</v>
      </c>
      <c r="H6" s="779">
        <v>1012</v>
      </c>
    </row>
    <row r="7" spans="1:8" s="259" customFormat="1" ht="12.95" customHeight="1" thickBot="1">
      <c r="A7" s="780">
        <v>2013</v>
      </c>
      <c r="B7" s="781">
        <v>48</v>
      </c>
      <c r="C7" s="781">
        <v>1532</v>
      </c>
      <c r="D7" s="1615">
        <v>1594</v>
      </c>
      <c r="E7" s="1615"/>
      <c r="F7" s="781">
        <v>656</v>
      </c>
      <c r="G7" s="781">
        <v>401</v>
      </c>
      <c r="H7" s="782">
        <v>537</v>
      </c>
    </row>
    <row r="8" spans="1:8">
      <c r="A8" s="1610" t="s">
        <v>1923</v>
      </c>
      <c r="B8" s="1610"/>
      <c r="C8" s="1610"/>
      <c r="D8" s="1610"/>
      <c r="E8" s="1610"/>
      <c r="F8" s="1610"/>
      <c r="G8" s="1610"/>
      <c r="H8" s="1610"/>
    </row>
  </sheetData>
  <mergeCells count="8">
    <mergeCell ref="A1:H1"/>
    <mergeCell ref="A8:H8"/>
    <mergeCell ref="D5:E5"/>
    <mergeCell ref="D6:E6"/>
    <mergeCell ref="D7:E7"/>
    <mergeCell ref="D2:E2"/>
    <mergeCell ref="D3:E3"/>
    <mergeCell ref="D4:E4"/>
  </mergeCells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A8" sqref="A8:H8"/>
    </sheetView>
  </sheetViews>
  <sheetFormatPr baseColWidth="10" defaultRowHeight="14.25"/>
  <sheetData>
    <row r="1" spans="1:8" ht="30" customHeight="1">
      <c r="A1" s="1607" t="s">
        <v>1886</v>
      </c>
      <c r="B1" s="1607"/>
      <c r="C1" s="1607"/>
      <c r="D1" s="1607"/>
      <c r="E1" s="1607"/>
      <c r="F1" s="1607"/>
      <c r="G1" s="1607"/>
      <c r="H1" s="1607"/>
    </row>
    <row r="2" spans="1:8" ht="25.5">
      <c r="A2" s="783" t="s">
        <v>5</v>
      </c>
      <c r="B2" s="783" t="s">
        <v>657</v>
      </c>
      <c r="C2" s="783" t="s">
        <v>658</v>
      </c>
      <c r="D2" s="1613" t="s">
        <v>668</v>
      </c>
      <c r="E2" s="1613"/>
      <c r="F2" s="783" t="s">
        <v>665</v>
      </c>
      <c r="G2" s="783" t="s">
        <v>666</v>
      </c>
      <c r="H2" s="783" t="s">
        <v>667</v>
      </c>
    </row>
    <row r="3" spans="1:8">
      <c r="A3" s="777">
        <v>2009</v>
      </c>
      <c r="B3" s="776">
        <v>24</v>
      </c>
      <c r="C3" s="776">
        <v>184</v>
      </c>
      <c r="D3" s="1614">
        <v>152</v>
      </c>
      <c r="E3" s="1614"/>
      <c r="F3" s="776">
        <v>148</v>
      </c>
      <c r="G3" s="776">
        <v>4</v>
      </c>
      <c r="H3" s="776">
        <v>0</v>
      </c>
    </row>
    <row r="4" spans="1:8">
      <c r="A4" s="777">
        <v>2010</v>
      </c>
      <c r="B4" s="776">
        <v>28</v>
      </c>
      <c r="C4" s="776">
        <v>542</v>
      </c>
      <c r="D4" s="1614">
        <v>322</v>
      </c>
      <c r="E4" s="1614"/>
      <c r="F4" s="776">
        <v>311</v>
      </c>
      <c r="G4" s="776">
        <v>11</v>
      </c>
      <c r="H4" s="776">
        <v>0</v>
      </c>
    </row>
    <row r="5" spans="1:8">
      <c r="A5" s="777">
        <v>2011</v>
      </c>
      <c r="B5" s="776">
        <v>60</v>
      </c>
      <c r="C5" s="776">
        <v>989</v>
      </c>
      <c r="D5" s="1614">
        <v>786</v>
      </c>
      <c r="E5" s="1614"/>
      <c r="F5" s="776">
        <v>571</v>
      </c>
      <c r="G5" s="776">
        <v>63</v>
      </c>
      <c r="H5" s="776">
        <v>0</v>
      </c>
    </row>
    <row r="6" spans="1:8">
      <c r="A6" s="777">
        <v>2012</v>
      </c>
      <c r="B6" s="776">
        <v>179</v>
      </c>
      <c r="C6" s="776">
        <v>1271</v>
      </c>
      <c r="D6" s="1614">
        <v>796</v>
      </c>
      <c r="E6" s="1614"/>
      <c r="F6" s="776">
        <v>758</v>
      </c>
      <c r="G6" s="776">
        <v>38</v>
      </c>
      <c r="H6" s="776">
        <v>0</v>
      </c>
    </row>
    <row r="7" spans="1:8">
      <c r="A7" s="777">
        <v>2013</v>
      </c>
      <c r="B7" s="776">
        <v>27</v>
      </c>
      <c r="C7" s="776">
        <v>569</v>
      </c>
      <c r="D7" s="1614">
        <v>430</v>
      </c>
      <c r="E7" s="1614"/>
      <c r="F7" s="776">
        <v>409</v>
      </c>
      <c r="G7" s="776">
        <v>21</v>
      </c>
      <c r="H7" s="776">
        <v>0</v>
      </c>
    </row>
    <row r="8" spans="1:8">
      <c r="A8" s="1610" t="s">
        <v>1923</v>
      </c>
      <c r="B8" s="1610"/>
      <c r="C8" s="1610"/>
      <c r="D8" s="1610"/>
      <c r="E8" s="1610"/>
      <c r="F8" s="1610"/>
      <c r="G8" s="1610"/>
      <c r="H8" s="1610"/>
    </row>
  </sheetData>
  <mergeCells count="8">
    <mergeCell ref="A1:H1"/>
    <mergeCell ref="A8:H8"/>
    <mergeCell ref="D7:E7"/>
    <mergeCell ref="D4:E4"/>
    <mergeCell ref="D5:E5"/>
    <mergeCell ref="D6:E6"/>
    <mergeCell ref="D2:E2"/>
    <mergeCell ref="D3:E3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113</vt:i4>
      </vt:variant>
      <vt:variant>
        <vt:lpstr>Benannte Bereiche</vt:lpstr>
      </vt:variant>
      <vt:variant>
        <vt:i4>27</vt:i4>
      </vt:variant>
    </vt:vector>
  </HeadingPairs>
  <TitlesOfParts>
    <vt:vector size="140" baseType="lpstr">
      <vt:lpstr>Tabellenverzeichnis</vt:lpstr>
      <vt:lpstr>A1-3A</vt:lpstr>
      <vt:lpstr>A1-4A</vt:lpstr>
      <vt:lpstr>A1-5A</vt:lpstr>
      <vt:lpstr>A1-6A</vt:lpstr>
      <vt:lpstr>A1-7A</vt:lpstr>
      <vt:lpstr>A1-8A</vt:lpstr>
      <vt:lpstr>A1-9A</vt:lpstr>
      <vt:lpstr>A1-10A</vt:lpstr>
      <vt:lpstr>A1-11A</vt:lpstr>
      <vt:lpstr>A2-2A</vt:lpstr>
      <vt:lpstr>A2-3A</vt:lpstr>
      <vt:lpstr>A3-4A</vt:lpstr>
      <vt:lpstr>A3-5A</vt:lpstr>
      <vt:lpstr>A4-1A</vt:lpstr>
      <vt:lpstr>A4-2A</vt:lpstr>
      <vt:lpstr>A4-3A</vt:lpstr>
      <vt:lpstr>A4-4A</vt:lpstr>
      <vt:lpstr>A4-5A</vt:lpstr>
      <vt:lpstr>A4-6A</vt:lpstr>
      <vt:lpstr>A4-7A</vt:lpstr>
      <vt:lpstr>B1-1A</vt:lpstr>
      <vt:lpstr>B1-2A</vt:lpstr>
      <vt:lpstr>B1-3A</vt:lpstr>
      <vt:lpstr>B1-4A</vt:lpstr>
      <vt:lpstr>B1-5A</vt:lpstr>
      <vt:lpstr>B2-4A</vt:lpstr>
      <vt:lpstr>B2-5A</vt:lpstr>
      <vt:lpstr>B2-6A</vt:lpstr>
      <vt:lpstr>B2-7A</vt:lpstr>
      <vt:lpstr>B2-8A</vt:lpstr>
      <vt:lpstr>B2-9A</vt:lpstr>
      <vt:lpstr>B2-10A</vt:lpstr>
      <vt:lpstr>B3-2A</vt:lpstr>
      <vt:lpstr>B3-3A</vt:lpstr>
      <vt:lpstr>C1-6A</vt:lpstr>
      <vt:lpstr>C1-7A</vt:lpstr>
      <vt:lpstr>C1-8A</vt:lpstr>
      <vt:lpstr>C1-9A</vt:lpstr>
      <vt:lpstr>C1-10A</vt:lpstr>
      <vt:lpstr>C1-11A</vt:lpstr>
      <vt:lpstr>C1-12A</vt:lpstr>
      <vt:lpstr>C1-13A</vt:lpstr>
      <vt:lpstr>C2-2A</vt:lpstr>
      <vt:lpstr>C2-3A</vt:lpstr>
      <vt:lpstr>C2-4A</vt:lpstr>
      <vt:lpstr>C2-5A</vt:lpstr>
      <vt:lpstr>C2-6A</vt:lpstr>
      <vt:lpstr>C3-4A</vt:lpstr>
      <vt:lpstr>C4-1A</vt:lpstr>
      <vt:lpstr>C4-2A</vt:lpstr>
      <vt:lpstr>C4-3A</vt:lpstr>
      <vt:lpstr>C4-4A</vt:lpstr>
      <vt:lpstr>C4-5A</vt:lpstr>
      <vt:lpstr>C5-1A</vt:lpstr>
      <vt:lpstr>C5-2A</vt:lpstr>
      <vt:lpstr>C5-3A</vt:lpstr>
      <vt:lpstr>C5-4A</vt:lpstr>
      <vt:lpstr>C5-5A</vt:lpstr>
      <vt:lpstr>D1-5A</vt:lpstr>
      <vt:lpstr>D1-6A</vt:lpstr>
      <vt:lpstr>D1-7A</vt:lpstr>
      <vt:lpstr>D1-8A</vt:lpstr>
      <vt:lpstr>D1-9A</vt:lpstr>
      <vt:lpstr>D2-1A</vt:lpstr>
      <vt:lpstr>D2-2A</vt:lpstr>
      <vt:lpstr>D2-3A</vt:lpstr>
      <vt:lpstr>D2-4A</vt:lpstr>
      <vt:lpstr>D2-5A</vt:lpstr>
      <vt:lpstr>D3-1A</vt:lpstr>
      <vt:lpstr>D3-2A</vt:lpstr>
      <vt:lpstr>D3-3A</vt:lpstr>
      <vt:lpstr>E1-3A</vt:lpstr>
      <vt:lpstr>E1-4A</vt:lpstr>
      <vt:lpstr>E2-1A</vt:lpstr>
      <vt:lpstr>E2-2A</vt:lpstr>
      <vt:lpstr>E2-3A</vt:lpstr>
      <vt:lpstr>E2-4A</vt:lpstr>
      <vt:lpstr>F1-5A</vt:lpstr>
      <vt:lpstr>F1-6A</vt:lpstr>
      <vt:lpstr>F1-7A</vt:lpstr>
      <vt:lpstr>F1-8A</vt:lpstr>
      <vt:lpstr>F1-9A</vt:lpstr>
      <vt:lpstr>F1-10A</vt:lpstr>
      <vt:lpstr>F1-11A</vt:lpstr>
      <vt:lpstr>F1-12A</vt:lpstr>
      <vt:lpstr>F1-13A</vt:lpstr>
      <vt:lpstr>F1-14A</vt:lpstr>
      <vt:lpstr>F1-15A</vt:lpstr>
      <vt:lpstr>F2-4A</vt:lpstr>
      <vt:lpstr>F2-5A</vt:lpstr>
      <vt:lpstr>F2-6A</vt:lpstr>
      <vt:lpstr>F2-7A</vt:lpstr>
      <vt:lpstr>F2-8A</vt:lpstr>
      <vt:lpstr>F2-9A</vt:lpstr>
      <vt:lpstr>F2-10A</vt:lpstr>
      <vt:lpstr>F2-11A</vt:lpstr>
      <vt:lpstr>F2-12A</vt:lpstr>
      <vt:lpstr>F2-13A</vt:lpstr>
      <vt:lpstr>G1-7A</vt:lpstr>
      <vt:lpstr>G1-8A</vt:lpstr>
      <vt:lpstr>G3-1A</vt:lpstr>
      <vt:lpstr>Q2-7A</vt:lpstr>
      <vt:lpstr>Q2-8A</vt:lpstr>
      <vt:lpstr>Q2-9A</vt:lpstr>
      <vt:lpstr>Q2-10A</vt:lpstr>
      <vt:lpstr>Q2-11A</vt:lpstr>
      <vt:lpstr>Q2-12A</vt:lpstr>
      <vt:lpstr>Q2-13A</vt:lpstr>
      <vt:lpstr>Q2-14A</vt:lpstr>
      <vt:lpstr>Q2-15A</vt:lpstr>
      <vt:lpstr>Q3-1A</vt:lpstr>
      <vt:lpstr>Tabelle1</vt:lpstr>
      <vt:lpstr>'B1-1A'!_ftn2</vt:lpstr>
      <vt:lpstr>'B1-1A'!_ftn3</vt:lpstr>
      <vt:lpstr>'B1-1A'!_Ref289329093</vt:lpstr>
      <vt:lpstr>'B1-1A'!_Ref289329110</vt:lpstr>
      <vt:lpstr>'B2-4A'!_Ref289335362</vt:lpstr>
      <vt:lpstr>'B2-4A'!_Ref289335376</vt:lpstr>
      <vt:lpstr>'B2-6A'!_Ref289335851</vt:lpstr>
      <vt:lpstr>'B1-3A'!_Ref289337671</vt:lpstr>
      <vt:lpstr>'B1-3A'!_Ref289337812</vt:lpstr>
      <vt:lpstr>'B2-7A'!_Ref289361603</vt:lpstr>
      <vt:lpstr>'B2-7A'!_Ref289361773</vt:lpstr>
      <vt:lpstr>'B1-5A'!_Ref289363944</vt:lpstr>
      <vt:lpstr>'B2-10A'!_Ref289410005</vt:lpstr>
      <vt:lpstr>'F1-5A'!Druckbereich</vt:lpstr>
      <vt:lpstr>'A1-8A'!Drucktitel</vt:lpstr>
      <vt:lpstr>'A2-2A'!Drucktitel</vt:lpstr>
      <vt:lpstr>'A2-3A'!Drucktitel</vt:lpstr>
      <vt:lpstr>'C1-7A'!Drucktitel</vt:lpstr>
      <vt:lpstr>'C4-1A'!Drucktitel</vt:lpstr>
      <vt:lpstr>'C4-2A'!Drucktitel</vt:lpstr>
      <vt:lpstr>'C5-1A'!Drucktitel</vt:lpstr>
      <vt:lpstr>'C5-2A'!Drucktitel</vt:lpstr>
      <vt:lpstr>'C5-3A'!Drucktitel</vt:lpstr>
      <vt:lpstr>'C5-4A'!Drucktitel</vt:lpstr>
      <vt:lpstr>'C5-5A'!Drucktitel</vt:lpstr>
      <vt:lpstr>'E2-2A'!Drucktitel</vt:lpstr>
      <vt:lpstr>'F1-5A'!Print_Area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Doebert Krystina</dc:creator>
  <cp:lastModifiedBy>Maurer, Susanne (55-5 Trainee)</cp:lastModifiedBy>
  <cp:lastPrinted>2015-03-22T09:58:32Z</cp:lastPrinted>
  <dcterms:created xsi:type="dcterms:W3CDTF">2013-11-19T08:17:56Z</dcterms:created>
  <dcterms:modified xsi:type="dcterms:W3CDTF">2015-04-28T09:36:05Z</dcterms:modified>
</cp:coreProperties>
</file>